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rrhhg\OneDrive\Escritorio\BASE INFO PUBLICA 2026\PUBLICA JUNIO\"/>
    </mc:Choice>
  </mc:AlternateContent>
  <xr:revisionPtr revIDLastSave="0" documentId="13_ncr:1_{5344940A-3194-4E07-A0FC-D4372E2D1B80}" xr6:coauthVersionLast="47" xr6:coauthVersionMax="47" xr10:uidLastSave="{00000000-0000-0000-0000-000000000000}"/>
  <bookViews>
    <workbookView xWindow="-120" yWindow="-120" windowWidth="29040" windowHeight="15720" activeTab="3" xr2:uid="{00000000-000D-0000-FFFF-FFFF00000000}"/>
  </bookViews>
  <sheets>
    <sheet name="Tablero" sheetId="1" r:id="rId1"/>
    <sheet name="Hoja3" sheetId="3" r:id="rId2"/>
    <sheet name="EJECUCION" sheetId="2" r:id="rId3"/>
    <sheet name="JUNIO" sheetId="4" r:id="rId4"/>
  </sheets>
  <definedNames>
    <definedName name="_xlnm.Print_Area" localSheetId="3">JUNIO!$A$1:$O$32</definedName>
    <definedName name="_xlnm.Print_Area" localSheetId="0">Tablero!$A$1:$P$32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4" l="1"/>
  <c r="O14" i="4"/>
  <c r="F32" i="4"/>
  <c r="B1" i="3"/>
  <c r="B6" i="2"/>
  <c r="F13" i="1" s="1"/>
  <c r="F8" i="4"/>
  <c r="I27" i="4" s="1"/>
  <c r="H25" i="4"/>
  <c r="H32" i="4" s="1"/>
  <c r="B15" i="2"/>
  <c r="H36" i="1"/>
  <c r="F41" i="1"/>
  <c r="F40" i="1"/>
  <c r="F39" i="1"/>
  <c r="F38" i="1"/>
  <c r="F37" i="1"/>
  <c r="F36" i="1"/>
  <c r="F35" i="1"/>
  <c r="F42" i="1"/>
  <c r="F14" i="4" l="1"/>
  <c r="L8" i="4"/>
  <c r="I25" i="4"/>
  <c r="I32" i="4" s="1"/>
  <c r="I31" i="1"/>
  <c r="H31" i="1"/>
  <c r="F31" i="1"/>
  <c r="G35" i="1" l="1"/>
  <c r="G43" i="1" s="1"/>
  <c r="G36" i="1"/>
  <c r="G39" i="1"/>
  <c r="G37" i="1"/>
  <c r="G42" i="1"/>
  <c r="G41" i="1"/>
  <c r="G38" i="1"/>
  <c r="G40" i="1"/>
</calcChain>
</file>

<file path=xl/sharedStrings.xml><?xml version="1.0" encoding="utf-8"?>
<sst xmlns="http://schemas.openxmlformats.org/spreadsheetml/2006/main" count="154" uniqueCount="90">
  <si>
    <t>AUTORIDADES</t>
  </si>
  <si>
    <t>SERVICIOS PERSONALES, TÉCNICOS Y PROFESIONALES</t>
  </si>
  <si>
    <t>Presupuesto vigente</t>
  </si>
  <si>
    <t>Descripción del programa</t>
  </si>
  <si>
    <t>Presupuesto ejecutado</t>
  </si>
  <si>
    <t>Procentaje de ejecución</t>
  </si>
  <si>
    <t>Información Pública</t>
  </si>
  <si>
    <t xml:space="preserve">PRESUPUESTO EJECUTADO </t>
  </si>
  <si>
    <t xml:space="preserve">PORCENTAJE DE EJECUCIÓN </t>
  </si>
  <si>
    <t>Presupuesto vigente 2023</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</si>
  <si>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</si>
  <si>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</si>
  <si>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</si>
  <si>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</si>
  <si>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</si>
  <si>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</si>
  <si>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</si>
  <si>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GESTIÓN DE PRESUPUESTO</t>
  </si>
  <si>
    <t xml:space="preserve"> PROGRAMAS PRESUPUESTA-RIOS</t>
  </si>
  <si>
    <t>EJECUCIÓN 
POR FINALIDADES</t>
  </si>
  <si>
    <t>Servicios técnicos o profesionales subgrupo 18</t>
  </si>
  <si>
    <t>Servicios técnicos o profesionales 029</t>
  </si>
  <si>
    <t>Q.000,000,000.00</t>
  </si>
  <si>
    <t>Finalidad C</t>
  </si>
  <si>
    <t>Grupo (x): _______________</t>
  </si>
  <si>
    <t>Región (x): _____________________</t>
  </si>
  <si>
    <t>Multiregional: ____________________</t>
  </si>
  <si>
    <t>000 personas</t>
  </si>
  <si>
    <t>000 personas
000 personas
000 personas</t>
  </si>
  <si>
    <t>Personal temporal 021
Personal temporal 022
Jornales 031</t>
  </si>
  <si>
    <t>Personal permanente 011</t>
  </si>
  <si>
    <t>ACTUALIZADO AL 29 DE MARZO DEL 2023</t>
  </si>
  <si>
    <t>GOBERNACIÓN DEPARTAMENTAL DE ESCUINTLA</t>
  </si>
  <si>
    <t>Gobernador Departamental</t>
  </si>
  <si>
    <t>Luis Arturo Hernández Chén.</t>
  </si>
  <si>
    <t>Jefe  Administrativo Financiero</t>
  </si>
  <si>
    <t xml:space="preserve">Alfredo Eduardo Marroquín Velásquez </t>
  </si>
  <si>
    <t xml:space="preserve">Subjefe Financiero </t>
  </si>
  <si>
    <t>Mario Augusto González Vásquez.</t>
  </si>
  <si>
    <t>Carlos Augusto de Mata Chávez.</t>
  </si>
  <si>
    <t>Asistente de Inventarios/ Asistente de Recursos Humanos/ Encargado de Información Pública</t>
  </si>
  <si>
    <t>Asistente de Compras</t>
  </si>
  <si>
    <t>Odilia Váldez González.</t>
  </si>
  <si>
    <t>Encargada de Combustibles</t>
  </si>
  <si>
    <t>Encargada de Almacén</t>
  </si>
  <si>
    <t>Manuela Ovalle Tambríz.</t>
  </si>
  <si>
    <t>Dolores del Carmen Mazariegos Hernández.</t>
  </si>
  <si>
    <t>Dirección y coordinación</t>
  </si>
  <si>
    <t>Personas con autorizaciones y resoluciones</t>
  </si>
  <si>
    <t xml:space="preserve">Grupo 0: Servicios Personales </t>
  </si>
  <si>
    <t>Grupo 100: Servicios No Personales</t>
  </si>
  <si>
    <t>Grupo 200: Materiales y Suministros</t>
  </si>
  <si>
    <t>Región 5:  Escuintla.</t>
  </si>
  <si>
    <t>011 personas</t>
  </si>
  <si>
    <t>025 personas</t>
  </si>
  <si>
    <t>PROGRAMA 1 (ACCIÓN 1)</t>
  </si>
  <si>
    <t>PROGRAMA 2 (ACCIÓN 2)</t>
  </si>
  <si>
    <t>PROGRAMA (ACCIÓN 3)</t>
  </si>
  <si>
    <t>PROGRAMA (ACCIÓN 4)</t>
  </si>
  <si>
    <t>PROGRAMA (ACCIÓN 5)</t>
  </si>
  <si>
    <t>PROGRAMA (ACCIÓN 6)</t>
  </si>
  <si>
    <t>PROGRAMA (ACCIÓN 7)</t>
  </si>
  <si>
    <t>Adquisición de uniformes para fortalecer la administración de recurso humano.</t>
  </si>
  <si>
    <t>Coordinación y apoyo interinstitucional de planes de contingencia contra incendios forestales, erupciones volcanicas, actividad humana, actividando el sistema nacional para reducción de desastres (gestión de riesgo), para la prevención y la minimización de los efectos de calamidades.</t>
  </si>
  <si>
    <t>Coordinación y apoyo interinstitucional de para el desarrollo de estrategias y acciones del plan de Gobierno de la República y de la comisión Departamental de seguridad ciudadana.</t>
  </si>
  <si>
    <t>Gestiones administrativas y servicios realizados en la Gobernación Departamental de Escuintla, para el desarrollo de sus funciones operativas.</t>
  </si>
  <si>
    <t>Presupuesto para la remuneración de salarios para el personal 011 (permanente de la Gobernación Departamental de Escuintla).</t>
  </si>
  <si>
    <t>Contratación de personal 029 para la Gobernación Departamental de Escuintla.</t>
  </si>
  <si>
    <t>Acción de emitir certificaciones de actas y declaraciones juradas de sobrevivencias del FOPINDE de la tercera edad, IPM, FOPICTA, Fondo de Pensiones de la Empresa Portuaria Quetzal, pensionados de la Municipalidad de Guatemala, constancias sobre trámites de las diferentes pensiones de clases pasivas del Estado y otras constancias a organizaciones comunitarias.</t>
  </si>
  <si>
    <t>PRINCIPALES AVANCES O LOGROS
AL  31 DE MARZO 2023</t>
  </si>
  <si>
    <t>2 Seguimiento a las actividades para el fortalecimiento de la Seguridad Alimentaria y Nutricional en el Municipio de Tiquisate por personal del MAGA y análisis de la SS-NDA del MSPAS, monitoreos a las acciones interinstitucionales en el Departamento de Escuintla por SESAN.</t>
  </si>
  <si>
    <t>1 Participación junto a representantes de diversas instituciones gubernamentales para dar a conocer los siguientes temas: -Presentación de la sala Situacional NDA del Departamento de Escuintla por el MSPAS.</t>
  </si>
  <si>
    <t xml:space="preserve">3 Actividad conmemorativa por la vida y la familia según deceto 9-2022 que resalta la importancia del respeto a la familia y la lucha contra la violencia para una sociedad más unida. </t>
  </si>
  <si>
    <t>4  Tercera Reunión Ordinaria de Consejo Departamental de Desarrollo de Escuintla - CODEDE-, donde se trataron temas:   -Información Logros Obtenidos Municipalidad de Siquinalá. -Seguimiento de acuerdos y compromisos. -Informe situación actualizada COVID-19. -Presentación, aprobación y validación Techo Presupuestario Preliminar Año 2024. -Servicios que proporciona la Defensa Pública Penal. -Programas de apoyo de MINEDUC.</t>
  </si>
  <si>
    <t>5 Reunión de Primera Gira Presidencial con la participación de Alcaldes Municipales y Autoridades de las diferentes Instituciones Gubernamentales del Departamento de Escuintla.</t>
  </si>
  <si>
    <t>6 En las playas públicas del Municipio de San José se realizó el acto protocolario de inicio de proyecto de playas limpias programa que consiste en realizar jornadas de recolección de desechos sólidos en las playas públicas, programa impulsado por el Ministerio de Ambiente y Recursos Naturales.</t>
  </si>
  <si>
    <t>7 Primera Mesa Técnica de Seguridad y Reducción de la Conflictividad Social .</t>
  </si>
  <si>
    <t>Grupo 300: Propiedad, Planta, Equipo e Intangibles</t>
  </si>
  <si>
    <t>Grupo 900: Sentencias Judiciales</t>
  </si>
  <si>
    <t>ACTIVIDAD 1 (ACCIÓN 1,2,3,4,5,6)</t>
  </si>
  <si>
    <t>ACTIVIDAD 2 (ACCIÓN 7)</t>
  </si>
  <si>
    <t>Grupo 400: Transferencias Corrientes</t>
  </si>
  <si>
    <t>Gobernadora Departamental</t>
  </si>
  <si>
    <t>TU GOBIERNO EN NÚMEROS</t>
  </si>
  <si>
    <t>PRESUPUESTO VIGENTE PARA 2025</t>
  </si>
  <si>
    <t>Vivian Gabriela Mayorga Mayorga</t>
  </si>
  <si>
    <t>Presupuesto vigente 2026</t>
  </si>
  <si>
    <t>017 personas</t>
  </si>
  <si>
    <t>ACTUALIZADO AL 30 DE JUNIO 2026</t>
  </si>
  <si>
    <t>PRINCIPALES AVANCES O LOGROS
AL  30 DE 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</si>
</sst>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quot;#,##0;[Red]\-&quot;Q&quot;#,##0"/>
    <numFmt numFmtId="8" formatCode="&quot;Q&quot;#,##0.00;[Red]\-&quot;Q&quot;#,##0.00"/>
    <numFmt numFmtId="44" formatCode="_-&quot;Q&quot;* #,##0.00_-;\-&quot;Q&quot;* #,##0.00_-;_-&quot;Q&quot;* &quot;-&quot;??_-;_-@_-"/>
    <numFmt numFmtId="43" formatCode="_-* #,##0.00_-;\-* #,##0.00_-;_-* &quot;-&quot;??_-;_-@_-"/>
    <numFmt numFmtId="164" formatCode="&quot;Q&quot;#,##0.00"/>
    <numFmt numFmtId="165" formatCode="_-[$Q-100A]* #,##0.00_-;\-[$Q-100A]* #,##0.00_-;_-[$Q-100A]* &quot;-&quot;??_-;_-@_-"/>
    <numFmt numFmtId="166" formatCode="0.0000"/>
    <numFmt numFmtId="167" formatCode="0.00000"/>
  </numFmts>
  <fonts count="24"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b/>
      <sz val="14"/>
      <color rgb="FFFF0000"/>
      <name val="Arial"/>
      <family val="2"/>
    </font>
    <font>
      <b/>
      <sz val="18"/>
      <color rgb="FF00B050"/>
      <name val="Arial"/>
      <family val="2"/>
    </font>
    <font>
      <sz val="8"/>
      <color theme="1"/>
      <name val="Arial"/>
      <family val="2"/>
    </font>
    <font>
      <b/>
      <sz val="9"/>
      <color rgb="FF000000"/>
      <name val="Arial"/>
      <family val="2"/>
    </font>
    <font>
      <b/>
      <sz val="9"/>
      <color theme="1"/>
      <name val="Calibri"/>
      <family val="2"/>
      <scheme val="minor"/>
    </font>
    <font>
      <sz val="12"/>
      <color rgb="FF000000"/>
      <name val="Arial"/>
      <family val="2"/>
    </font>
    <font>
      <b/>
      <sz val="11"/>
      <color theme="1"/>
      <name val="Calibri"/>
      <family val="2"/>
      <scheme val="minor"/>
    </font>
    <font>
      <b/>
      <sz val="11"/>
      <color theme="1"/>
      <name val="Arial"/>
      <family val="2"/>
    </font>
    <font>
      <b/>
      <sz val="24"/>
      <color rgb="FF002060"/>
      <name val="Arial"/>
      <family val="2"/>
    </font>
    <font>
      <b/>
      <sz val="12"/>
      <color theme="1"/>
      <name val="Arial"/>
      <family val="2"/>
    </font>
    <font>
      <b/>
      <sz val="12"/>
      <color theme="1"/>
      <name val="Calibri"/>
      <family val="2"/>
      <scheme val="minor"/>
    </font>
    <font>
      <b/>
      <sz val="8"/>
      <color theme="1"/>
      <name val="Arial"/>
      <family val="2"/>
    </font>
    <font>
      <b/>
      <sz val="22"/>
      <name val="Arial"/>
      <family val="2"/>
    </font>
    <font>
      <b/>
      <sz val="20"/>
      <color rgb="FFFF0000"/>
      <name val="Arial"/>
      <family val="2"/>
    </font>
    <font>
      <b/>
      <sz val="12"/>
      <color rgb="FFFF0000"/>
      <name val="Arial"/>
      <family val="2"/>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medium">
        <color indexed="64"/>
      </top>
      <bottom/>
      <diagonal/>
    </border>
  </borders>
  <cellStyleXfs count="4">
    <xf numFmtId="0" fontId="0"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cellStyleXfs>
  <cellXfs count="243">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2" fillId="4" borderId="9" xfId="0" applyFont="1" applyFill="1" applyBorder="1" applyAlignment="1">
      <alignment horizontal="left" vertical="center" wrapText="1"/>
    </xf>
    <xf numFmtId="10" fontId="2" fillId="4" borderId="10" xfId="0" applyNumberFormat="1" applyFont="1" applyFill="1" applyBorder="1" applyAlignment="1">
      <alignment horizontal="center" vertical="center"/>
    </xf>
    <xf numFmtId="0" fontId="2" fillId="4" borderId="9" xfId="0" applyFont="1" applyFill="1" applyBorder="1"/>
    <xf numFmtId="0" fontId="2" fillId="4" borderId="10" xfId="0" applyFont="1" applyFill="1" applyBorder="1"/>
    <xf numFmtId="0" fontId="2" fillId="4" borderId="9"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1" fillId="4" borderId="0" xfId="0" applyFont="1" applyFill="1"/>
    <xf numFmtId="0" fontId="2" fillId="0" borderId="5" xfId="0" applyFont="1" applyBorder="1" applyAlignment="1">
      <alignment horizontal="left" vertical="center" wrapText="1"/>
    </xf>
    <xf numFmtId="8" fontId="2" fillId="3" borderId="6" xfId="0" applyNumberFormat="1" applyFont="1" applyFill="1" applyBorder="1" applyAlignment="1">
      <alignment horizontal="center" vertical="center"/>
    </xf>
    <xf numFmtId="0" fontId="2" fillId="3" borderId="2" xfId="0" applyFont="1" applyFill="1" applyBorder="1" applyAlignment="1">
      <alignment vertical="center" wrapText="1"/>
    </xf>
    <xf numFmtId="0" fontId="5" fillId="4" borderId="0" xfId="0" applyFont="1" applyFill="1"/>
    <xf numFmtId="0" fontId="4" fillId="4" borderId="0" xfId="0" applyFont="1" applyFill="1" applyAlignment="1">
      <alignment horizontal="center" vertical="top" wrapText="1"/>
    </xf>
    <xf numFmtId="0" fontId="2" fillId="4" borderId="10" xfId="0" applyFont="1" applyFill="1" applyBorder="1" applyAlignment="1">
      <alignment horizontal="center" vertical="center"/>
    </xf>
    <xf numFmtId="6" fontId="2" fillId="4" borderId="0" xfId="0" applyNumberFormat="1" applyFont="1" applyFill="1" applyAlignment="1">
      <alignment horizontal="center" vertical="center"/>
    </xf>
    <xf numFmtId="164" fontId="2" fillId="3" borderId="8" xfId="0" applyNumberFormat="1" applyFont="1" applyFill="1" applyBorder="1" applyAlignment="1">
      <alignment horizontal="center" vertical="center"/>
    </xf>
    <xf numFmtId="0" fontId="11" fillId="4" borderId="0" xfId="0" applyFont="1" applyFill="1" applyAlignment="1">
      <alignment vertical="center"/>
    </xf>
    <xf numFmtId="164" fontId="2" fillId="3" borderId="16" xfId="0" applyNumberFormat="1" applyFont="1" applyFill="1" applyBorder="1" applyAlignment="1">
      <alignment horizontal="center" vertical="center"/>
    </xf>
    <xf numFmtId="164" fontId="2" fillId="3" borderId="6" xfId="0" applyNumberFormat="1" applyFont="1" applyFill="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7" xfId="0" applyFont="1" applyBorder="1" applyAlignment="1">
      <alignment horizontal="left" vertical="center" wrapText="1"/>
    </xf>
    <xf numFmtId="0" fontId="2" fillId="3" borderId="25" xfId="0" applyFont="1" applyFill="1" applyBorder="1" applyAlignment="1">
      <alignment vertical="center" wrapText="1"/>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wrapText="1"/>
    </xf>
    <xf numFmtId="8" fontId="2" fillId="0" borderId="0" xfId="0" applyNumberFormat="1" applyFont="1" applyAlignment="1">
      <alignment horizontal="center" vertical="center"/>
    </xf>
    <xf numFmtId="0" fontId="0" fillId="0" borderId="0" xfId="0" applyAlignment="1">
      <alignment horizontal="center"/>
    </xf>
    <xf numFmtId="0" fontId="2" fillId="0" borderId="0" xfId="0" applyFont="1" applyAlignment="1">
      <alignment horizontal="center" vertical="center" wrapText="1"/>
    </xf>
    <xf numFmtId="44" fontId="2" fillId="4" borderId="1" xfId="2" applyFont="1" applyFill="1" applyBorder="1" applyAlignment="1">
      <alignment horizontal="center" vertical="center"/>
    </xf>
    <xf numFmtId="44" fontId="0" fillId="4" borderId="0" xfId="0" applyNumberFormat="1" applyFill="1"/>
    <xf numFmtId="44" fontId="12" fillId="0" borderId="0" xfId="0" applyNumberFormat="1" applyFont="1" applyAlignment="1">
      <alignment horizontal="center" vertical="center"/>
    </xf>
    <xf numFmtId="0" fontId="13" fillId="0" borderId="0" xfId="0" applyFont="1"/>
    <xf numFmtId="2" fontId="0" fillId="4" borderId="0" xfId="0" applyNumberFormat="1" applyFill="1"/>
    <xf numFmtId="10" fontId="2" fillId="0" borderId="6" xfId="1" applyNumberFormat="1" applyFont="1" applyBorder="1" applyAlignment="1">
      <alignment horizontal="center" vertical="center"/>
    </xf>
    <xf numFmtId="9" fontId="0" fillId="4" borderId="0" xfId="0" applyNumberFormat="1" applyFill="1"/>
    <xf numFmtId="2" fontId="0" fillId="0" borderId="0" xfId="0" applyNumberFormat="1"/>
    <xf numFmtId="44" fontId="14" fillId="0" borderId="0" xfId="0" applyNumberFormat="1" applyFont="1" applyAlignment="1">
      <alignment horizontal="center" vertical="center"/>
    </xf>
    <xf numFmtId="164" fontId="0" fillId="4" borderId="0" xfId="0" applyNumberFormat="1" applyFill="1"/>
    <xf numFmtId="166" fontId="0" fillId="0" borderId="0" xfId="0" applyNumberFormat="1"/>
    <xf numFmtId="167" fontId="0" fillId="0" borderId="0" xfId="0" applyNumberFormat="1"/>
    <xf numFmtId="0" fontId="15" fillId="4" borderId="0" xfId="0" applyFont="1" applyFill="1"/>
    <xf numFmtId="0" fontId="18" fillId="4" borderId="0" xfId="0" applyFont="1" applyFill="1"/>
    <xf numFmtId="0" fontId="3" fillId="4" borderId="0" xfId="0" applyFont="1" applyFill="1"/>
    <xf numFmtId="0" fontId="16" fillId="4" borderId="0" xfId="0" applyFont="1" applyFill="1"/>
    <xf numFmtId="0" fontId="18" fillId="0" borderId="5" xfId="0" applyFont="1" applyBorder="1" applyAlignment="1">
      <alignment horizontal="left" vertical="center" wrapText="1"/>
    </xf>
    <xf numFmtId="164" fontId="18" fillId="3" borderId="6" xfId="0" applyNumberFormat="1" applyFont="1" applyFill="1" applyBorder="1" applyAlignment="1">
      <alignment horizontal="center" vertical="center"/>
    </xf>
    <xf numFmtId="8" fontId="18" fillId="3" borderId="6" xfId="0" applyNumberFormat="1" applyFont="1" applyFill="1" applyBorder="1" applyAlignment="1">
      <alignment horizontal="center" vertical="center"/>
    </xf>
    <xf numFmtId="0" fontId="18" fillId="0" borderId="17" xfId="0" applyFont="1" applyBorder="1" applyAlignment="1">
      <alignment horizontal="left" vertical="center" wrapText="1"/>
    </xf>
    <xf numFmtId="164" fontId="18" fillId="3" borderId="16" xfId="0" applyNumberFormat="1" applyFont="1" applyFill="1" applyBorder="1" applyAlignment="1">
      <alignment horizontal="center" vertical="center"/>
    </xf>
    <xf numFmtId="0" fontId="18" fillId="0" borderId="7" xfId="0" applyFont="1" applyBorder="1" applyAlignment="1">
      <alignment horizontal="left" vertical="center" wrapText="1"/>
    </xf>
    <xf numFmtId="164" fontId="18" fillId="3" borderId="8" xfId="0" applyNumberFormat="1" applyFont="1" applyFill="1" applyBorder="1" applyAlignment="1">
      <alignment horizontal="center" vertical="center"/>
    </xf>
    <xf numFmtId="0" fontId="3" fillId="4" borderId="9" xfId="0" applyFont="1" applyFill="1" applyBorder="1" applyAlignment="1">
      <alignment horizontal="left" vertical="center" wrapText="1"/>
    </xf>
    <xf numFmtId="0" fontId="3" fillId="4" borderId="10" xfId="0" applyFont="1" applyFill="1" applyBorder="1" applyAlignment="1">
      <alignment horizontal="center" vertical="center"/>
    </xf>
    <xf numFmtId="10" fontId="3" fillId="4" borderId="10" xfId="0" applyNumberFormat="1" applyFont="1" applyFill="1" applyBorder="1" applyAlignment="1">
      <alignment horizontal="center" vertical="center"/>
    </xf>
    <xf numFmtId="0" fontId="3" fillId="4" borderId="9" xfId="0" applyFont="1" applyFill="1" applyBorder="1" applyAlignment="1">
      <alignment vertical="center" wrapText="1"/>
    </xf>
    <xf numFmtId="0" fontId="3" fillId="4" borderId="10" xfId="0" applyFont="1" applyFill="1" applyBorder="1"/>
    <xf numFmtId="0" fontId="3" fillId="4" borderId="9" xfId="0" applyFont="1" applyFill="1" applyBorder="1"/>
    <xf numFmtId="0" fontId="18" fillId="0" borderId="6" xfId="0" applyFont="1" applyBorder="1" applyAlignment="1">
      <alignment horizontal="center" vertical="center" wrapText="1"/>
    </xf>
    <xf numFmtId="0" fontId="18" fillId="0" borderId="5"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horizontal="center" vertical="center" wrapText="1"/>
    </xf>
    <xf numFmtId="0" fontId="15" fillId="0" borderId="0" xfId="0" applyFont="1"/>
    <xf numFmtId="0" fontId="3" fillId="0" borderId="0" xfId="0" applyFont="1"/>
    <xf numFmtId="0" fontId="3" fillId="0" borderId="0" xfId="0" applyFont="1" applyAlignment="1">
      <alignment horizontal="center"/>
    </xf>
    <xf numFmtId="0" fontId="3" fillId="0" borderId="0" xfId="0" applyFont="1" applyAlignment="1">
      <alignment vertical="center" wrapText="1"/>
    </xf>
    <xf numFmtId="8" fontId="3" fillId="0" borderId="0" xfId="0" applyNumberFormat="1" applyFont="1" applyAlignment="1">
      <alignment horizontal="center" vertical="center"/>
    </xf>
    <xf numFmtId="0" fontId="15" fillId="0" borderId="0" xfId="0" applyFont="1" applyAlignment="1">
      <alignment horizontal="center"/>
    </xf>
    <xf numFmtId="0" fontId="3" fillId="0" borderId="0" xfId="0" applyFont="1" applyAlignment="1">
      <alignment horizontal="center" vertical="center" wrapText="1"/>
    </xf>
    <xf numFmtId="44" fontId="19" fillId="4" borderId="0" xfId="0" applyNumberFormat="1" applyFont="1" applyFill="1"/>
    <xf numFmtId="0" fontId="19" fillId="4" borderId="0" xfId="0" applyFont="1" applyFill="1"/>
    <xf numFmtId="10" fontId="19" fillId="4" borderId="0" xfId="1" applyNumberFormat="1" applyFont="1" applyFill="1"/>
    <xf numFmtId="0" fontId="20" fillId="4" borderId="0" xfId="0" applyFont="1" applyFill="1" applyAlignment="1">
      <alignment vertical="center"/>
    </xf>
    <xf numFmtId="0" fontId="18"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10" fontId="0" fillId="0" borderId="0" xfId="0" applyNumberFormat="1"/>
    <xf numFmtId="10" fontId="0" fillId="0" borderId="0" xfId="3" applyNumberFormat="1" applyFont="1"/>
    <xf numFmtId="165" fontId="18" fillId="3" borderId="6" xfId="0" applyNumberFormat="1" applyFont="1" applyFill="1" applyBorder="1" applyAlignment="1">
      <alignment horizontal="center" vertical="center"/>
    </xf>
    <xf numFmtId="6" fontId="0" fillId="0" borderId="0" xfId="0" applyNumberFormat="1"/>
    <xf numFmtId="0" fontId="16" fillId="0" borderId="23" xfId="0" applyFont="1" applyBorder="1" applyAlignment="1">
      <alignment horizontal="center" vertical="center" wrapText="1"/>
    </xf>
    <xf numFmtId="0" fontId="16" fillId="3" borderId="24" xfId="0" applyFont="1" applyFill="1" applyBorder="1" applyAlignment="1">
      <alignment horizontal="center" vertical="center" wrapText="1"/>
    </xf>
    <xf numFmtId="0" fontId="18" fillId="0" borderId="0" xfId="0" applyFont="1" applyAlignment="1">
      <alignment horizontal="left" vertical="center" wrapText="1"/>
    </xf>
    <xf numFmtId="10" fontId="18" fillId="0" borderId="1" xfId="1" applyNumberFormat="1" applyFont="1" applyBorder="1" applyAlignment="1">
      <alignment horizontal="center" vertical="center"/>
    </xf>
    <xf numFmtId="0" fontId="18" fillId="0" borderId="2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2" xfId="0" applyFont="1" applyBorder="1" applyAlignment="1">
      <alignment horizontal="left" vertical="center" wrapText="1"/>
    </xf>
    <xf numFmtId="0" fontId="18" fillId="3" borderId="31"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44" fontId="18" fillId="0" borderId="37" xfId="2" applyFont="1" applyBorder="1" applyAlignment="1">
      <alignment horizontal="center" vertical="center" wrapText="1"/>
    </xf>
    <xf numFmtId="44" fontId="18" fillId="0" borderId="38" xfId="2" applyFont="1" applyBorder="1" applyAlignment="1">
      <alignment horizontal="center" vertical="center" wrapText="1"/>
    </xf>
    <xf numFmtId="44" fontId="18" fillId="0" borderId="39" xfId="2" applyFont="1" applyBorder="1" applyAlignment="1">
      <alignment horizontal="center" vertical="center" wrapText="1"/>
    </xf>
    <xf numFmtId="44" fontId="18" fillId="0" borderId="40" xfId="2" applyFont="1" applyBorder="1" applyAlignment="1">
      <alignment horizontal="center" vertical="center" wrapText="1"/>
    </xf>
    <xf numFmtId="44" fontId="18" fillId="0" borderId="41" xfId="2" applyFont="1" applyBorder="1" applyAlignment="1">
      <alignment horizontal="center" vertical="center" wrapText="1"/>
    </xf>
    <xf numFmtId="44" fontId="18" fillId="0" borderId="42" xfId="2" applyFont="1" applyBorder="1" applyAlignment="1">
      <alignment horizontal="center" vertical="center" wrapText="1"/>
    </xf>
    <xf numFmtId="44" fontId="18" fillId="4" borderId="31" xfId="2" applyFont="1" applyFill="1" applyBorder="1" applyAlignment="1">
      <alignment horizontal="center" vertical="center"/>
    </xf>
    <xf numFmtId="44" fontId="18" fillId="4" borderId="35" xfId="2" applyFont="1" applyFill="1" applyBorder="1" applyAlignment="1">
      <alignment horizontal="center" vertical="center"/>
    </xf>
    <xf numFmtId="44" fontId="18" fillId="4" borderId="36" xfId="2" applyFont="1" applyFill="1" applyBorder="1" applyAlignment="1">
      <alignment horizontal="center" vertical="center"/>
    </xf>
    <xf numFmtId="10" fontId="18" fillId="0" borderId="31" xfId="1" applyNumberFormat="1" applyFont="1" applyBorder="1" applyAlignment="1">
      <alignment horizontal="center" vertical="center"/>
    </xf>
    <xf numFmtId="10" fontId="18" fillId="0" borderId="35" xfId="1" applyNumberFormat="1" applyFont="1" applyBorder="1" applyAlignment="1">
      <alignment horizontal="center" vertical="center"/>
    </xf>
    <xf numFmtId="10" fontId="18" fillId="0" borderId="36" xfId="1" applyNumberFormat="1" applyFont="1" applyBorder="1" applyAlignment="1">
      <alignment horizontal="center" vertical="center"/>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8" fontId="18" fillId="3" borderId="16" xfId="0" applyNumberFormat="1" applyFont="1" applyFill="1" applyBorder="1" applyAlignment="1">
      <alignment horizontal="center" vertical="center"/>
    </xf>
    <xf numFmtId="8" fontId="18" fillId="3" borderId="15" xfId="0" applyNumberFormat="1" applyFont="1" applyFill="1" applyBorder="1" applyAlignment="1">
      <alignment horizontal="center" vertical="center"/>
    </xf>
    <xf numFmtId="0" fontId="16"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2" xfId="0" applyFont="1" applyBorder="1" applyAlignment="1">
      <alignment horizontal="center" vertical="center" wrapText="1"/>
    </xf>
    <xf numFmtId="0" fontId="18" fillId="4" borderId="1" xfId="0" applyFont="1" applyFill="1" applyBorder="1" applyAlignment="1">
      <alignment horizontal="center" vertical="center"/>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8" fillId="0" borderId="18" xfId="0" applyFont="1" applyBorder="1" applyAlignment="1">
      <alignment horizontal="left" vertical="center" wrapText="1"/>
    </xf>
    <xf numFmtId="0" fontId="18" fillId="0" borderId="43" xfId="0" applyFont="1" applyBorder="1" applyAlignment="1">
      <alignment horizontal="left" vertical="center" wrapText="1"/>
    </xf>
    <xf numFmtId="0" fontId="18" fillId="0" borderId="19" xfId="0" applyFont="1" applyBorder="1" applyAlignment="1">
      <alignment horizontal="left" vertical="center" wrapText="1"/>
    </xf>
    <xf numFmtId="0" fontId="18"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44" fontId="18" fillId="0" borderId="1" xfId="2" applyFont="1" applyBorder="1" applyAlignment="1">
      <alignment horizontal="center" vertical="center" wrapText="1"/>
    </xf>
    <xf numFmtId="44" fontId="18" fillId="4" borderId="1" xfId="2" applyFont="1" applyFill="1" applyBorder="1" applyAlignment="1">
      <alignment horizontal="center" vertical="center"/>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6" fillId="3" borderId="16"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xf>
    <xf numFmtId="0" fontId="18" fillId="0" borderId="5" xfId="0" applyFont="1" applyBorder="1" applyAlignment="1">
      <alignment horizontal="left" vertical="center" wrapText="1"/>
    </xf>
    <xf numFmtId="165" fontId="18" fillId="3" borderId="6" xfId="0" applyNumberFormat="1" applyFont="1" applyFill="1" applyBorder="1" applyAlignment="1">
      <alignment horizontal="center" vertical="center"/>
    </xf>
    <xf numFmtId="0" fontId="18" fillId="3" borderId="6" xfId="0" applyFont="1" applyFill="1" applyBorder="1" applyAlignment="1">
      <alignment horizontal="center" vertical="center"/>
    </xf>
    <xf numFmtId="0" fontId="16" fillId="0" borderId="17" xfId="0" applyFont="1" applyBorder="1" applyAlignment="1">
      <alignment horizontal="center" vertical="center" wrapText="1"/>
    </xf>
    <xf numFmtId="0" fontId="16" fillId="0" borderId="14" xfId="0" applyFont="1" applyBorder="1" applyAlignment="1">
      <alignment horizontal="center" vertical="center" wrapText="1"/>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12" xfId="0" applyFont="1" applyFill="1" applyBorder="1" applyAlignment="1">
      <alignment horizontal="center"/>
    </xf>
    <xf numFmtId="0" fontId="18" fillId="0" borderId="5" xfId="0" applyFont="1" applyBorder="1" applyAlignment="1">
      <alignment vertical="center" wrapText="1"/>
    </xf>
    <xf numFmtId="0" fontId="18" fillId="0" borderId="7" xfId="0" applyFont="1" applyBorder="1" applyAlignment="1">
      <alignment vertical="center" wrapText="1"/>
    </xf>
    <xf numFmtId="8" fontId="18" fillId="3" borderId="6" xfId="0" applyNumberFormat="1" applyFont="1" applyFill="1" applyBorder="1" applyAlignment="1">
      <alignment horizontal="center" vertical="center"/>
    </xf>
    <xf numFmtId="8" fontId="18" fillId="3" borderId="8" xfId="0" applyNumberFormat="1"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10" fontId="18" fillId="3" borderId="16" xfId="1" applyNumberFormat="1" applyFont="1" applyFill="1" applyBorder="1" applyAlignment="1">
      <alignment horizontal="center" vertical="center"/>
    </xf>
    <xf numFmtId="10" fontId="18" fillId="3" borderId="15" xfId="1" applyNumberFormat="1" applyFont="1" applyFill="1" applyBorder="1" applyAlignment="1">
      <alignment horizontal="center" vertical="center"/>
    </xf>
    <xf numFmtId="0" fontId="15" fillId="4" borderId="9" xfId="0" applyFont="1" applyFill="1" applyBorder="1" applyAlignment="1">
      <alignment horizontal="center"/>
    </xf>
    <xf numFmtId="0" fontId="15" fillId="4" borderId="10" xfId="0" applyFont="1" applyFill="1" applyBorder="1" applyAlignment="1">
      <alignment horizontal="center"/>
    </xf>
    <xf numFmtId="0" fontId="15" fillId="4" borderId="11" xfId="0" applyFont="1" applyFill="1" applyBorder="1" applyAlignment="1">
      <alignment horizontal="center"/>
    </xf>
    <xf numFmtId="0" fontId="15" fillId="4" borderId="12" xfId="0" applyFont="1" applyFill="1" applyBorder="1" applyAlignment="1">
      <alignment horizontal="center"/>
    </xf>
    <xf numFmtId="10" fontId="18" fillId="3" borderId="16" xfId="0" applyNumberFormat="1" applyFont="1" applyFill="1" applyBorder="1" applyAlignment="1">
      <alignment horizontal="center" vertical="center"/>
    </xf>
    <xf numFmtId="10" fontId="18" fillId="3" borderId="15" xfId="0" applyNumberFormat="1" applyFont="1" applyFill="1" applyBorder="1" applyAlignment="1">
      <alignment horizontal="center" vertical="center"/>
    </xf>
    <xf numFmtId="0" fontId="16" fillId="0" borderId="23" xfId="0" applyFont="1" applyBorder="1" applyAlignment="1">
      <alignment horizontal="center" vertical="center" wrapText="1"/>
    </xf>
    <xf numFmtId="0" fontId="16" fillId="3" borderId="24" xfId="0" applyFont="1" applyFill="1" applyBorder="1" applyAlignment="1">
      <alignment horizontal="center" vertical="center" wrapText="1"/>
    </xf>
    <xf numFmtId="0" fontId="18" fillId="0" borderId="23" xfId="0" applyFont="1" applyBorder="1" applyAlignment="1">
      <alignment horizontal="left" vertical="center" wrapText="1"/>
    </xf>
    <xf numFmtId="165" fontId="23" fillId="3" borderId="16" xfId="0" applyNumberFormat="1" applyFont="1" applyFill="1" applyBorder="1" applyAlignment="1">
      <alignment horizontal="center" vertical="center"/>
    </xf>
    <xf numFmtId="165" fontId="23" fillId="3" borderId="24" xfId="0" applyNumberFormat="1" applyFont="1" applyFill="1" applyBorder="1" applyAlignment="1">
      <alignment horizontal="center" vertical="center"/>
    </xf>
    <xf numFmtId="165" fontId="23" fillId="3" borderId="15" xfId="0" applyNumberFormat="1" applyFont="1" applyFill="1" applyBorder="1" applyAlignment="1">
      <alignment horizontal="center" vertical="center"/>
    </xf>
    <xf numFmtId="164" fontId="18" fillId="3" borderId="6" xfId="0" applyNumberFormat="1" applyFont="1" applyFill="1" applyBorder="1" applyAlignment="1">
      <alignment horizontal="center" vertical="center"/>
    </xf>
    <xf numFmtId="0" fontId="17" fillId="4" borderId="0" xfId="0" applyFont="1" applyFill="1" applyAlignment="1">
      <alignment horizontal="center"/>
    </xf>
    <xf numFmtId="17" fontId="22" fillId="4" borderId="0" xfId="0" applyNumberFormat="1" applyFont="1" applyFill="1" applyAlignment="1">
      <alignment horizontal="center"/>
    </xf>
    <xf numFmtId="0" fontId="21" fillId="4" borderId="0" xfId="0" applyFont="1" applyFill="1" applyAlignment="1">
      <alignment horizont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8" fillId="4" borderId="26" xfId="0" applyFont="1" applyFill="1" applyBorder="1" applyAlignment="1">
      <alignment horizontal="center" vertical="top" wrapText="1"/>
    </xf>
    <xf numFmtId="165" fontId="18" fillId="3" borderId="16" xfId="0" applyNumberFormat="1" applyFont="1" applyFill="1" applyBorder="1" applyAlignment="1">
      <alignment horizontal="center" vertical="center"/>
    </xf>
    <xf numFmtId="165" fontId="18" fillId="3" borderId="15" xfId="0" applyNumberFormat="1" applyFont="1" applyFill="1" applyBorder="1" applyAlignment="1">
      <alignment horizontal="center"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44" fontId="2" fillId="0" borderId="5" xfId="2" applyFont="1" applyBorder="1" applyAlignment="1">
      <alignment horizontal="left" vertical="center" wrapText="1"/>
    </xf>
    <xf numFmtId="44" fontId="2" fillId="0" borderId="1" xfId="2" applyFont="1" applyBorder="1" applyAlignment="1">
      <alignment horizontal="left"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8" fontId="2" fillId="3" borderId="6" xfId="0" applyNumberFormat="1" applyFont="1" applyFill="1" applyBorder="1" applyAlignment="1">
      <alignment horizontal="center" vertical="center"/>
    </xf>
    <xf numFmtId="8" fontId="2" fillId="3" borderId="8" xfId="0" applyNumberFormat="1" applyFont="1" applyFill="1" applyBorder="1" applyAlignment="1">
      <alignment horizontal="center" vertical="center"/>
    </xf>
    <xf numFmtId="0" fontId="2" fillId="0" borderId="5" xfId="0" applyFont="1" applyBorder="1" applyAlignment="1">
      <alignment vertical="center" wrapText="1"/>
    </xf>
    <xf numFmtId="0" fontId="2" fillId="0" borderId="7" xfId="0" applyFont="1" applyBorder="1" applyAlignment="1">
      <alignment vertical="center" wrapText="1"/>
    </xf>
    <xf numFmtId="0" fontId="2" fillId="3" borderId="6"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17" xfId="0" applyFont="1" applyBorder="1" applyAlignment="1">
      <alignment horizontal="left" vertical="center" wrapText="1"/>
    </xf>
    <xf numFmtId="0" fontId="2" fillId="0" borderId="14" xfId="0" applyFont="1" applyBorder="1" applyAlignment="1">
      <alignment horizontal="left" vertical="center" wrapText="1"/>
    </xf>
    <xf numFmtId="10" fontId="2" fillId="3" borderId="16" xfId="0" applyNumberFormat="1" applyFont="1" applyFill="1" applyBorder="1" applyAlignment="1">
      <alignment horizontal="center" vertical="center"/>
    </xf>
    <xf numFmtId="10" fontId="2" fillId="3" borderId="15" xfId="0" applyNumberFormat="1" applyFont="1" applyFill="1" applyBorder="1" applyAlignment="1">
      <alignment horizontal="center" vertical="center"/>
    </xf>
    <xf numFmtId="0" fontId="2" fillId="0" borderId="17" xfId="0" applyFont="1" applyBorder="1" applyAlignment="1">
      <alignment horizontal="center" vertical="center" wrapText="1"/>
    </xf>
    <xf numFmtId="0" fontId="2" fillId="0" borderId="23" xfId="0" applyFont="1" applyBorder="1" applyAlignment="1">
      <alignment horizontal="center" vertical="center" wrapText="1"/>
    </xf>
    <xf numFmtId="0" fontId="2" fillId="3" borderId="24" xfId="0" applyFont="1" applyFill="1" applyBorder="1" applyAlignment="1">
      <alignment horizontal="center" vertical="center"/>
    </xf>
    <xf numFmtId="0" fontId="7" fillId="2" borderId="2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13" xfId="0" applyFont="1" applyFill="1" applyBorder="1" applyAlignment="1">
      <alignment horizontal="center" vertical="center"/>
    </xf>
    <xf numFmtId="164" fontId="2" fillId="3" borderId="6" xfId="0" applyNumberFormat="1" applyFont="1" applyFill="1" applyBorder="1" applyAlignment="1">
      <alignment horizontal="center" vertical="center"/>
    </xf>
    <xf numFmtId="0" fontId="6" fillId="4" borderId="0" xfId="0" applyFont="1" applyFill="1" applyAlignment="1">
      <alignment horizontal="center"/>
    </xf>
    <xf numFmtId="17" fontId="9" fillId="4" borderId="0" xfId="0" applyNumberFormat="1" applyFont="1" applyFill="1" applyAlignment="1">
      <alignment horizontal="center"/>
    </xf>
    <xf numFmtId="0" fontId="9" fillId="4" borderId="0" xfId="0" applyFont="1" applyFill="1" applyAlignment="1">
      <alignment horizontal="center"/>
    </xf>
    <xf numFmtId="0" fontId="10" fillId="4" borderId="0" xfId="0" applyFont="1" applyFill="1" applyAlignment="1">
      <alignment horizontal="center"/>
    </xf>
    <xf numFmtId="165" fontId="2" fillId="3" borderId="16" xfId="0" applyNumberFormat="1" applyFont="1" applyFill="1" applyBorder="1" applyAlignment="1">
      <alignment horizontal="center" vertical="center"/>
    </xf>
    <xf numFmtId="165" fontId="2" fillId="3" borderId="24" xfId="0" applyNumberFormat="1" applyFont="1" applyFill="1" applyBorder="1" applyAlignment="1">
      <alignment horizontal="center" vertical="center"/>
    </xf>
    <xf numFmtId="165" fontId="2" fillId="3" borderId="15" xfId="0" applyNumberFormat="1" applyFont="1" applyFill="1" applyBorder="1" applyAlignment="1">
      <alignment horizontal="center" vertical="center"/>
    </xf>
    <xf numFmtId="0" fontId="2" fillId="0" borderId="23" xfId="0" applyFont="1" applyBorder="1" applyAlignment="1">
      <alignment horizontal="left" vertical="center" wrapText="1"/>
    </xf>
    <xf numFmtId="0" fontId="2" fillId="0" borderId="14" xfId="0" applyFont="1" applyBorder="1" applyAlignment="1">
      <alignment horizontal="center" vertical="center" wrapText="1"/>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10" fontId="2" fillId="3" borderId="16" xfId="1" applyNumberFormat="1" applyFont="1" applyFill="1" applyBorder="1" applyAlignment="1">
      <alignment horizontal="center" vertical="center"/>
    </xf>
    <xf numFmtId="10" fontId="2" fillId="3" borderId="15" xfId="1" applyNumberFormat="1" applyFont="1" applyFill="1" applyBorder="1" applyAlignment="1">
      <alignment horizontal="center" vertical="center"/>
    </xf>
    <xf numFmtId="8" fontId="2" fillId="3" borderId="16" xfId="0" applyNumberFormat="1" applyFont="1" applyFill="1" applyBorder="1" applyAlignment="1">
      <alignment horizontal="center" vertical="center"/>
    </xf>
    <xf numFmtId="8" fontId="2" fillId="3" borderId="15" xfId="0" applyNumberFormat="1" applyFont="1" applyFill="1" applyBorder="1" applyAlignment="1">
      <alignment horizontal="center" vertical="center"/>
    </xf>
  </cellXfs>
  <cellStyles count="4">
    <cellStyle name="Millares" xfId="3" builtinId="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0A8-4B3D-866E-8BA79C44592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0A8-4B3D-866E-8BA79C44592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0A8-4B3D-866E-8BA79C445923}"/>
              </c:ext>
            </c:extLst>
          </c:dPt>
          <c:dLbls>
            <c:dLbl>
              <c:idx val="0"/>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D8A7FFA-DE52-4AEA-92FC-D1D4B3E21689}" type="VALUE">
                      <a:rPr lang="en-US" sz="800"/>
                      <a:pPr>
                        <a:defRPr sz="800" b="0" i="0" u="none" strike="noStrike" kern="1200" baseline="0">
                          <a:solidFill>
                            <a:schemeClr val="tx1">
                              <a:lumMod val="75000"/>
                              <a:lumOff val="25000"/>
                            </a:schemeClr>
                          </a:solidFill>
                          <a:latin typeface="+mn-lt"/>
                          <a:ea typeface="+mn-ea"/>
                          <a:cs typeface="+mn-cs"/>
                        </a:defRPr>
                      </a:pPr>
                      <a:t>[VALOR]</a:t>
                    </a:fld>
                    <a:br>
                      <a:rPr lang="en-US" sz="800"/>
                    </a:br>
                    <a:fld id="{1C5B23B2-7162-4B80-A9E8-A5A16CBDC1F8}"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n-US" sz="800"/>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5193771086719222"/>
                      <c:h val="0.32297389300108953"/>
                    </c:manualLayout>
                  </c15:layout>
                  <c15:dlblFieldTable/>
                  <c15:showDataLabelsRange val="0"/>
                </c:ext>
                <c:ext xmlns:c16="http://schemas.microsoft.com/office/drawing/2014/chart" uri="{C3380CC4-5D6E-409C-BE32-E72D297353CC}">
                  <c16:uniqueId val="{00000001-C0A8-4B3D-866E-8BA79C445923}"/>
                </c:ext>
              </c:extLst>
            </c:dLbl>
            <c:dLbl>
              <c:idx val="1"/>
              <c:layout>
                <c:manualLayout>
                  <c:x val="2.1343625685817874E-3"/>
                  <c:y val="3.9899968921678994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12C438FD-62FF-4644-A6B2-A532F7EC1A77}" type="VALUE">
                      <a:rPr lang="en-US" sz="800"/>
                      <a:pPr>
                        <a:defRPr sz="800" b="0" i="0" u="none" strike="noStrike" kern="1200" baseline="0">
                          <a:solidFill>
                            <a:schemeClr val="tx1">
                              <a:lumMod val="75000"/>
                              <a:lumOff val="25000"/>
                            </a:schemeClr>
                          </a:solidFill>
                          <a:latin typeface="+mn-lt"/>
                          <a:ea typeface="+mn-ea"/>
                          <a:cs typeface="+mn-cs"/>
                        </a:defRPr>
                      </a:pPr>
                      <a:t>[VALOR]</a:t>
                    </a:fld>
                    <a:r>
                      <a:rPr lang="en-US" sz="800"/>
                      <a:t> </a:t>
                    </a:r>
                  </a:p>
                  <a:p>
                    <a:pPr>
                      <a:defRPr sz="800" b="0" i="0" u="none" strike="noStrike" kern="1200" baseline="0">
                        <a:solidFill>
                          <a:schemeClr val="tx1">
                            <a:lumMod val="75000"/>
                            <a:lumOff val="25000"/>
                          </a:schemeClr>
                        </a:solidFill>
                        <a:latin typeface="+mn-lt"/>
                        <a:ea typeface="+mn-ea"/>
                        <a:cs typeface="+mn-cs"/>
                      </a:defRPr>
                    </a:pPr>
                    <a:fld id="{A69968F2-94F4-474F-8704-50D53039107D}"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8751026810268944"/>
                      <c:h val="0.312357683661389"/>
                    </c:manualLayout>
                  </c15:layout>
                  <c15:dlblFieldTable/>
                  <c15:showDataLabelsRange val="0"/>
                </c:ext>
                <c:ext xmlns:c16="http://schemas.microsoft.com/office/drawing/2014/chart" uri="{C3380CC4-5D6E-409C-BE32-E72D297353CC}">
                  <c16:uniqueId val="{00000003-C0A8-4B3D-866E-8BA79C445923}"/>
                </c:ext>
              </c:extLst>
            </c:dLbl>
            <c:dLbl>
              <c:idx val="2"/>
              <c:layout>
                <c:manualLayout>
                  <c:x val="0.25967827807751098"/>
                  <c:y val="6.8221147043992141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629FB6D2-6481-406C-8E24-FE9F9136CEF4}" type="VALUE">
                      <a:rPr lang="en-US" sz="800"/>
                      <a:pPr>
                        <a:defRPr sz="800" b="0" i="0" u="none" strike="noStrike" kern="1200" baseline="0">
                          <a:solidFill>
                            <a:schemeClr val="tx1">
                              <a:lumMod val="75000"/>
                              <a:lumOff val="25000"/>
                            </a:schemeClr>
                          </a:solidFill>
                          <a:latin typeface="+mn-lt"/>
                          <a:ea typeface="+mn-ea"/>
                          <a:cs typeface="+mn-cs"/>
                        </a:defRPr>
                      </a:pPr>
                      <a:t>[VALOR]</a:t>
                    </a:fld>
                    <a:endParaRPr lang="en-US" sz="800"/>
                  </a:p>
                  <a:p>
                    <a:pPr>
                      <a:defRPr sz="800" b="0" i="0" u="none" strike="noStrike" kern="1200" baseline="0">
                        <a:solidFill>
                          <a:schemeClr val="tx1">
                            <a:lumMod val="75000"/>
                            <a:lumOff val="25000"/>
                          </a:schemeClr>
                        </a:solidFill>
                        <a:latin typeface="+mn-lt"/>
                        <a:ea typeface="+mn-ea"/>
                        <a:cs typeface="+mn-cs"/>
                      </a:defRPr>
                    </a:pPr>
                    <a:fld id="{11B67D9D-0B42-41C9-B7EF-C7CDB957ACD6}"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3308067874197709"/>
                      <c:h val="0.28860876747248604"/>
                    </c:manualLayout>
                  </c15:layout>
                  <c15:dlblFieldTable/>
                  <c15:showDataLabelsRange val="0"/>
                </c:ext>
                <c:ext xmlns:c16="http://schemas.microsoft.com/office/drawing/2014/chart" uri="{C3380CC4-5D6E-409C-BE32-E72D297353CC}">
                  <c16:uniqueId val="{00000005-C0A8-4B3D-866E-8BA79C445923}"/>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EJECUCION!$A$2:$A$7</c15:sqref>
                  </c15:fullRef>
                </c:ext>
              </c:extLst>
              <c:f>(EJECUCION!$A$2,EJECUCION!$A$4,EJECUCION!$A$6)</c:f>
              <c:strCache>
                <c:ptCount val="3"/>
                <c:pt idx="0">
                  <c:v>PRESUPUESTO VIGENTE PARA 2025</c:v>
                </c:pt>
                <c:pt idx="1">
                  <c:v>PRESUPUESTO EJECUTADO </c:v>
                </c:pt>
                <c:pt idx="2">
                  <c:v>PORCENTAJE DE EJECUCIÓN </c:v>
                </c:pt>
              </c:strCache>
            </c:strRef>
          </c:cat>
          <c:val>
            <c:numRef>
              <c:extLst>
                <c:ext xmlns:c15="http://schemas.microsoft.com/office/drawing/2012/chart" uri="{02D57815-91ED-43cb-92C2-25804820EDAC}">
                  <c15:fullRef>
                    <c15:sqref>EJECUCION!$B$2:$B$7</c15:sqref>
                  </c15:fullRef>
                </c:ext>
              </c:extLst>
              <c:f>(EJECUCION!$B$2,EJECUCION!$B$4,EJECUCION!$B$6)</c:f>
              <c:numCache>
                <c:formatCode>"Q"#,##0.00_);[Red]\("Q"#,##0.00\)</c:formatCode>
                <c:ptCount val="3"/>
                <c:pt idx="0">
                  <c:v>4419342</c:v>
                </c:pt>
                <c:pt idx="1">
                  <c:v>1730966.64</c:v>
                </c:pt>
                <c:pt idx="2" formatCode="0.00%">
                  <c:v>0.39167972064619572</c:v>
                </c:pt>
              </c:numCache>
            </c:numRef>
          </c:val>
          <c:extLst>
            <c:ext xmlns:c16="http://schemas.microsoft.com/office/drawing/2014/chart" uri="{C3380CC4-5D6E-409C-BE32-E72D297353CC}">
              <c16:uniqueId val="{00000006-C0A8-4B3D-866E-8BA79C445923}"/>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CD73-44CA-9A9F-259D5A9065E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D73-44CA-9A9F-259D5A9065E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CD73-44CA-9A9F-259D5A9065EB}"/>
              </c:ext>
            </c:extLst>
          </c:dPt>
          <c:dLbls>
            <c:dLbl>
              <c:idx val="0"/>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D8A7FFA-DE52-4AEA-92FC-D1D4B3E21689}" type="VALUE">
                      <a:rPr lang="en-US" sz="800"/>
                      <a:pPr>
                        <a:defRPr sz="800" b="0" i="0" u="none" strike="noStrike" kern="1200" baseline="0">
                          <a:solidFill>
                            <a:schemeClr val="tx1">
                              <a:lumMod val="75000"/>
                              <a:lumOff val="25000"/>
                            </a:schemeClr>
                          </a:solidFill>
                          <a:latin typeface="+mn-lt"/>
                          <a:ea typeface="+mn-ea"/>
                          <a:cs typeface="+mn-cs"/>
                        </a:defRPr>
                      </a:pPr>
                      <a:t>[VALOR]</a:t>
                    </a:fld>
                    <a:br>
                      <a:rPr lang="en-US" sz="800"/>
                    </a:br>
                    <a:r>
                      <a:rPr lang="en-US" sz="800"/>
                      <a:t>PRESUPUESTO</a:t>
                    </a:r>
                    <a:r>
                      <a:rPr lang="en-US" sz="800" baseline="0"/>
                      <a:t> VIGENTE PARA EL AÑO 2026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0799682026368647"/>
                      <c:h val="0.29720338395800855"/>
                    </c:manualLayout>
                  </c15:layout>
                  <c15:dlblFieldTable/>
                  <c15:showDataLabelsRange val="0"/>
                </c:ext>
                <c:ext xmlns:c16="http://schemas.microsoft.com/office/drawing/2014/chart" uri="{C3380CC4-5D6E-409C-BE32-E72D297353CC}">
                  <c16:uniqueId val="{00000004-CD73-44CA-9A9F-259D5A9065EB}"/>
                </c:ext>
              </c:extLst>
            </c:dLbl>
            <c:dLbl>
              <c:idx val="1"/>
              <c:layout>
                <c:manualLayout>
                  <c:x val="7.6710784879495897E-2"/>
                  <c:y val="-1.5207560359529132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12C438FD-62FF-4644-A6B2-A532F7EC1A77}" type="VALUE">
                      <a:rPr lang="en-US" sz="800"/>
                      <a:pPr>
                        <a:defRPr sz="800" b="0" i="0" u="none" strike="noStrike" kern="1200" baseline="0">
                          <a:solidFill>
                            <a:schemeClr val="tx1">
                              <a:lumMod val="75000"/>
                              <a:lumOff val="25000"/>
                            </a:schemeClr>
                          </a:solidFill>
                          <a:latin typeface="+mn-lt"/>
                          <a:ea typeface="+mn-ea"/>
                          <a:cs typeface="+mn-cs"/>
                        </a:defRPr>
                      </a:pPr>
                      <a:t>[VALOR]</a:t>
                    </a:fld>
                    <a:r>
                      <a:rPr lang="en-US" sz="800"/>
                      <a:t> </a:t>
                    </a:r>
                  </a:p>
                  <a:p>
                    <a:pPr>
                      <a:defRPr sz="800" b="0" i="0" u="none" strike="noStrike" kern="1200" baseline="0">
                        <a:solidFill>
                          <a:schemeClr val="tx1">
                            <a:lumMod val="75000"/>
                            <a:lumOff val="25000"/>
                          </a:schemeClr>
                        </a:solidFill>
                        <a:latin typeface="+mn-lt"/>
                        <a:ea typeface="+mn-ea"/>
                        <a:cs typeface="+mn-cs"/>
                      </a:defRPr>
                    </a:pPr>
                    <a:fld id="{A69968F2-94F4-474F-8704-50D53039107D}"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8751015243615714"/>
                      <c:h val="0.16645860339876034"/>
                    </c:manualLayout>
                  </c15:layout>
                  <c15:dlblFieldTable/>
                  <c15:showDataLabelsRange val="0"/>
                </c:ext>
                <c:ext xmlns:c16="http://schemas.microsoft.com/office/drawing/2014/chart" uri="{C3380CC4-5D6E-409C-BE32-E72D297353CC}">
                  <c16:uniqueId val="{00000002-CD73-44CA-9A9F-259D5A9065EB}"/>
                </c:ext>
              </c:extLst>
            </c:dLbl>
            <c:dLbl>
              <c:idx val="2"/>
              <c:layout>
                <c:manualLayout>
                  <c:x val="0.25967840573267098"/>
                  <c:y val="2.217972519863157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629FB6D2-6481-406C-8E24-FE9F9136CEF4}" type="VALUE">
                      <a:rPr lang="en-US" sz="800"/>
                      <a:pPr>
                        <a:defRPr sz="800" b="0" i="0" u="none" strike="noStrike" kern="1200" baseline="0">
                          <a:solidFill>
                            <a:schemeClr val="tx1">
                              <a:lumMod val="75000"/>
                              <a:lumOff val="25000"/>
                            </a:schemeClr>
                          </a:solidFill>
                          <a:latin typeface="+mn-lt"/>
                          <a:ea typeface="+mn-ea"/>
                          <a:cs typeface="+mn-cs"/>
                        </a:defRPr>
                      </a:pPr>
                      <a:t>[VALOR]</a:t>
                    </a:fld>
                    <a:endParaRPr lang="en-US" sz="800"/>
                  </a:p>
                  <a:p>
                    <a:pPr>
                      <a:defRPr sz="800" b="0" i="0" u="none" strike="noStrike" kern="1200" baseline="0">
                        <a:solidFill>
                          <a:schemeClr val="tx1">
                            <a:lumMod val="75000"/>
                            <a:lumOff val="25000"/>
                          </a:schemeClr>
                        </a:solidFill>
                        <a:latin typeface="+mn-lt"/>
                        <a:ea typeface="+mn-ea"/>
                        <a:cs typeface="+mn-cs"/>
                      </a:defRPr>
                    </a:pPr>
                    <a:fld id="{11B67D9D-0B42-41C9-B7EF-C7CDB957ACD6}"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3308078346884155"/>
                      <c:h val="0.16574688113508759"/>
                    </c:manualLayout>
                  </c15:layout>
                  <c15:dlblFieldTable/>
                  <c15:showDataLabelsRange val="0"/>
                </c:ext>
                <c:ext xmlns:c16="http://schemas.microsoft.com/office/drawing/2014/chart" uri="{C3380CC4-5D6E-409C-BE32-E72D297353CC}">
                  <c16:uniqueId val="{00000003-CD73-44CA-9A9F-259D5A9065EB}"/>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EJECUCION!$A$2:$A$7</c15:sqref>
                  </c15:fullRef>
                </c:ext>
              </c:extLst>
              <c:f>(EJECUCION!$A$2,EJECUCION!$A$4,EJECUCION!$A$6)</c:f>
              <c:strCache>
                <c:ptCount val="3"/>
                <c:pt idx="0">
                  <c:v>PRESUPUESTO VIGENTE PARA 2025</c:v>
                </c:pt>
                <c:pt idx="1">
                  <c:v>PRESUPUESTO EJECUTADO </c:v>
                </c:pt>
                <c:pt idx="2">
                  <c:v>PORCENTAJE DE EJECUCIÓN </c:v>
                </c:pt>
              </c:strCache>
            </c:strRef>
          </c:cat>
          <c:val>
            <c:numRef>
              <c:extLst>
                <c:ext xmlns:c15="http://schemas.microsoft.com/office/drawing/2012/chart" uri="{02D57815-91ED-43cb-92C2-25804820EDAC}">
                  <c15:fullRef>
                    <c15:sqref>EJECUCION!$B$2:$B$7</c15:sqref>
                  </c15:fullRef>
                </c:ext>
              </c:extLst>
              <c:f>(EJECUCION!$B$2,EJECUCION!$B$4,EJECUCION!$B$6)</c:f>
              <c:numCache>
                <c:formatCode>"Q"#,##0.00_);[Red]\("Q"#,##0.00\)</c:formatCode>
                <c:ptCount val="3"/>
                <c:pt idx="0">
                  <c:v>4419342</c:v>
                </c:pt>
                <c:pt idx="1">
                  <c:v>1730966.64</c:v>
                </c:pt>
                <c:pt idx="2" formatCode="0.00%">
                  <c:v>0.39167972064619572</c:v>
                </c:pt>
              </c:numCache>
            </c:numRef>
          </c:val>
          <c:extLs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chart" Target="../charts/chart1.xm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jpe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10</xdr:col>
      <xdr:colOff>981663</xdr:colOff>
      <xdr:row>12</xdr:row>
      <xdr:rowOff>93195</xdr:rowOff>
    </xdr:from>
    <xdr:to>
      <xdr:col>10</xdr:col>
      <xdr:colOff>2459182</xdr:colOff>
      <xdr:row>18</xdr:row>
      <xdr:rowOff>67702</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4550458" y="3201809"/>
          <a:ext cx="1477519" cy="1714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1039091</xdr:colOff>
      <xdr:row>0</xdr:row>
      <xdr:rowOff>121227</xdr:rowOff>
    </xdr:from>
    <xdr:to>
      <xdr:col>2</xdr:col>
      <xdr:colOff>2206559</xdr:colOff>
      <xdr:row>4</xdr:row>
      <xdr:rowOff>123702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851646</xdr:colOff>
      <xdr:row>4</xdr:row>
      <xdr:rowOff>82736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976313" y="142875"/>
          <a:ext cx="2138921" cy="982008"/>
        </a:xfrm>
        <a:prstGeom prst="rect">
          <a:avLst/>
        </a:prstGeom>
      </xdr:spPr>
    </xdr:pic>
    <xdr:clientData/>
  </xdr:twoCellAnchor>
  <xdr:twoCellAnchor>
    <xdr:from>
      <xdr:col>4</xdr:col>
      <xdr:colOff>173182</xdr:colOff>
      <xdr:row>14</xdr:row>
      <xdr:rowOff>60616</xdr:rowOff>
    </xdr:from>
    <xdr:to>
      <xdr:col>5</xdr:col>
      <xdr:colOff>939511</xdr:colOff>
      <xdr:row>18</xdr:row>
      <xdr:rowOff>2</xdr:rowOff>
    </xdr:to>
    <xdr:graphicFrame macro="">
      <xdr:nvGraphicFramePr>
        <xdr:cNvPr id="4" name="Gráfico 3">
          <a:extLst>
            <a:ext uri="{FF2B5EF4-FFF2-40B4-BE49-F238E27FC236}">
              <a16:creationId xmlns:a16="http://schemas.microsoft.com/office/drawing/2014/main" id="{08C80B91-CF99-468E-8D64-5E38C5F97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44823</xdr:colOff>
      <xdr:row>0</xdr:row>
      <xdr:rowOff>78440</xdr:rowOff>
    </xdr:from>
    <xdr:to>
      <xdr:col>15</xdr:col>
      <xdr:colOff>11204</xdr:colOff>
      <xdr:row>5</xdr:row>
      <xdr:rowOff>22410</xdr:rowOff>
    </xdr:to>
    <xdr:pic>
      <xdr:nvPicPr>
        <xdr:cNvPr id="7" name="Imagen 6">
          <a:extLst>
            <a:ext uri="{FF2B5EF4-FFF2-40B4-BE49-F238E27FC236}">
              <a16:creationId xmlns:a16="http://schemas.microsoft.com/office/drawing/2014/main" id="{FDF89625-BC52-4CE5-A921-172971883B67}"/>
            </a:ext>
          </a:extLst>
        </xdr:cNvPr>
        <xdr:cNvPicPr>
          <a:picLocks noChangeAspect="1"/>
        </xdr:cNvPicPr>
      </xdr:nvPicPr>
      <xdr:blipFill>
        <a:blip xmlns:r="http://schemas.openxmlformats.org/officeDocument/2006/relationships" r:embed="rId6"/>
        <a:stretch>
          <a:fillRect/>
        </a:stretch>
      </xdr:blipFill>
      <xdr:spPr>
        <a:xfrm>
          <a:off x="19576676" y="78440"/>
          <a:ext cx="1142999" cy="1142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571499</xdr:colOff>
      <xdr:row>3</xdr:row>
      <xdr:rowOff>61912</xdr:rowOff>
    </xdr:from>
    <xdr:to>
      <xdr:col>9</xdr:col>
      <xdr:colOff>247650</xdr:colOff>
      <xdr:row>15</xdr:row>
      <xdr:rowOff>171450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329046</xdr:colOff>
      <xdr:row>1</xdr:row>
      <xdr:rowOff>34637</xdr:rowOff>
    </xdr:from>
    <xdr:to>
      <xdr:col>2</xdr:col>
      <xdr:colOff>467592</xdr:colOff>
      <xdr:row>3</xdr:row>
      <xdr:rowOff>338365</xdr:rowOff>
    </xdr:to>
    <xdr:pic>
      <xdr:nvPicPr>
        <xdr:cNvPr id="8" name="Imagen 7">
          <a:extLst>
            <a:ext uri="{FF2B5EF4-FFF2-40B4-BE49-F238E27FC236}">
              <a16:creationId xmlns:a16="http://schemas.microsoft.com/office/drawing/2014/main" id="{0D943D60-11B9-431D-A2C6-087F32340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046" y="225137"/>
          <a:ext cx="2632364" cy="1013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796636</xdr:colOff>
      <xdr:row>13</xdr:row>
      <xdr:rowOff>121226</xdr:rowOff>
    </xdr:from>
    <xdr:to>
      <xdr:col>11</xdr:col>
      <xdr:colOff>1021772</xdr:colOff>
      <xdr:row>19</xdr:row>
      <xdr:rowOff>188110</xdr:rowOff>
    </xdr:to>
    <xdr:pic>
      <xdr:nvPicPr>
        <xdr:cNvPr id="9" name="Imagen 8">
          <a:extLst>
            <a:ext uri="{FF2B5EF4-FFF2-40B4-BE49-F238E27FC236}">
              <a16:creationId xmlns:a16="http://schemas.microsoft.com/office/drawing/2014/main" id="{905747D7-0AA2-484D-A185-C98D292930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57318" y="3948544"/>
          <a:ext cx="2355272" cy="2591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1896718</xdr:colOff>
      <xdr:row>0</xdr:row>
      <xdr:rowOff>0</xdr:rowOff>
    </xdr:from>
    <xdr:to>
      <xdr:col>14</xdr:col>
      <xdr:colOff>604631</xdr:colOff>
      <xdr:row>5</xdr:row>
      <xdr:rowOff>191887</xdr:rowOff>
    </xdr:to>
    <xdr:grpSp>
      <xdr:nvGrpSpPr>
        <xdr:cNvPr id="10" name="Grupo 9">
          <a:extLst>
            <a:ext uri="{FF2B5EF4-FFF2-40B4-BE49-F238E27FC236}">
              <a16:creationId xmlns:a16="http://schemas.microsoft.com/office/drawing/2014/main" id="{5A03D3D2-F69A-B7BA-231B-773C7E261D9A}"/>
            </a:ext>
          </a:extLst>
        </xdr:cNvPr>
        <xdr:cNvGrpSpPr/>
      </xdr:nvGrpSpPr>
      <xdr:grpSpPr>
        <a:xfrm>
          <a:off x="20797039" y="0"/>
          <a:ext cx="1606235" cy="1620637"/>
          <a:chOff x="20789348" y="0"/>
          <a:chExt cx="1606826" cy="1616496"/>
        </a:xfrm>
      </xdr:grpSpPr>
      <xdr:pic>
        <xdr:nvPicPr>
          <xdr:cNvPr id="2" name="Imagen 1">
            <a:extLst>
              <a:ext uri="{FF2B5EF4-FFF2-40B4-BE49-F238E27FC236}">
                <a16:creationId xmlns:a16="http://schemas.microsoft.com/office/drawing/2014/main" id="{A521280C-4D29-460D-B964-D04AEFB456E5}"/>
              </a:ext>
            </a:extLst>
          </xdr:cNvPr>
          <xdr:cNvPicPr>
            <a:picLocks noChangeAspect="1"/>
          </xdr:cNvPicPr>
        </xdr:nvPicPr>
        <xdr:blipFill>
          <a:blip xmlns:r="http://schemas.openxmlformats.org/officeDocument/2006/relationships" r:embed="rId3"/>
          <a:stretch>
            <a:fillRect/>
          </a:stretch>
        </xdr:blipFill>
        <xdr:spPr>
          <a:xfrm>
            <a:off x="20789348" y="0"/>
            <a:ext cx="1606826" cy="1616496"/>
          </a:xfrm>
          <a:prstGeom prst="rect">
            <a:avLst/>
          </a:prstGeom>
        </xdr:spPr>
      </xdr:pic>
      <xdr:sp macro="" textlink="">
        <xdr:nvSpPr>
          <xdr:cNvPr id="3" name="Rectángulo 2">
            <a:extLst>
              <a:ext uri="{FF2B5EF4-FFF2-40B4-BE49-F238E27FC236}">
                <a16:creationId xmlns:a16="http://schemas.microsoft.com/office/drawing/2014/main" id="{FC0001B9-7582-A8DD-9537-07DA29C5E15F}"/>
              </a:ext>
            </a:extLst>
          </xdr:cNvPr>
          <xdr:cNvSpPr/>
        </xdr:nvSpPr>
        <xdr:spPr>
          <a:xfrm>
            <a:off x="21178630" y="687456"/>
            <a:ext cx="819979" cy="2070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GT" sz="1100"/>
          </a:p>
        </xdr:txBody>
      </xdr:sp>
      <xdr:pic>
        <xdr:nvPicPr>
          <xdr:cNvPr id="5" name="Imagen 4">
            <a:extLst>
              <a:ext uri="{FF2B5EF4-FFF2-40B4-BE49-F238E27FC236}">
                <a16:creationId xmlns:a16="http://schemas.microsoft.com/office/drawing/2014/main" id="{B82948C3-01D9-F5E3-D4EC-821FE4E25A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269739" y="703916"/>
            <a:ext cx="621196" cy="225355"/>
          </a:xfrm>
          <a:prstGeom prst="rect">
            <a:avLst/>
          </a:prstGeom>
        </xdr:spPr>
      </xdr:pic>
    </xdr:grpSp>
    <xdr:clientData/>
  </xdr:twoCellAnchor>
  <xdr:twoCellAnchor editAs="oneCell">
    <xdr:from>
      <xdr:col>4</xdr:col>
      <xdr:colOff>68037</xdr:colOff>
      <xdr:row>15</xdr:row>
      <xdr:rowOff>68036</xdr:rowOff>
    </xdr:from>
    <xdr:to>
      <xdr:col>5</xdr:col>
      <xdr:colOff>1537608</xdr:colOff>
      <xdr:row>19</xdr:row>
      <xdr:rowOff>363657</xdr:rowOff>
    </xdr:to>
    <xdr:pic>
      <xdr:nvPicPr>
        <xdr:cNvPr id="4" name="Imagen 3">
          <a:extLst>
            <a:ext uri="{FF2B5EF4-FFF2-40B4-BE49-F238E27FC236}">
              <a16:creationId xmlns:a16="http://schemas.microsoft.com/office/drawing/2014/main" id="{5670B562-487C-B7EF-960D-75FCF6CB3AAF}"/>
            </a:ext>
          </a:extLst>
        </xdr:cNvPr>
        <xdr:cNvPicPr>
          <a:picLocks noChangeAspect="1"/>
        </xdr:cNvPicPr>
      </xdr:nvPicPr>
      <xdr:blipFill rotWithShape="1">
        <a:blip xmlns:r="http://schemas.openxmlformats.org/officeDocument/2006/relationships" r:embed="rId5"/>
        <a:srcRect l="1577" t="4578" r="1622"/>
        <a:stretch>
          <a:fillRect/>
        </a:stretch>
      </xdr:blipFill>
      <xdr:spPr>
        <a:xfrm>
          <a:off x="5252358" y="5211536"/>
          <a:ext cx="4667250" cy="22006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5"/>
  <sheetViews>
    <sheetView showGridLines="0" zoomScale="130" zoomScaleNormal="130" workbookViewId="0">
      <selection activeCell="B3" sqref="B3:O3"/>
    </sheetView>
  </sheetViews>
  <sheetFormatPr baseColWidth="10" defaultRowHeight="15" x14ac:dyDescent="0.25"/>
  <cols>
    <col min="1" max="1" width="11.42578125" style="1"/>
    <col min="2" max="2" width="22.5703125" style="1" customWidth="1"/>
    <col min="3" max="3" width="33.42578125" style="1" customWidth="1"/>
    <col min="4" max="4" width="3.85546875" style="1" customWidth="1"/>
    <col min="5" max="5" width="47.85546875" style="1" customWidth="1"/>
    <col min="6" max="6" width="17.85546875" style="1" customWidth="1"/>
    <col min="7" max="7" width="8.42578125" style="1" bestFit="1" customWidth="1"/>
    <col min="8" max="8" width="27.140625" style="1" customWidth="1"/>
    <col min="9" max="9" width="16" style="1" bestFit="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17.7109375" style="1" customWidth="1"/>
    <col min="16" max="18" width="11.42578125" style="1"/>
    <col min="19" max="19" width="13.140625" style="1" bestFit="1" customWidth="1"/>
    <col min="20" max="16384" width="11.42578125" style="1"/>
  </cols>
  <sheetData>
    <row r="2" spans="2:19" ht="26.25" x14ac:dyDescent="0.4">
      <c r="B2" s="226" t="s">
        <v>16</v>
      </c>
      <c r="C2" s="226"/>
      <c r="D2" s="226"/>
      <c r="E2" s="226"/>
      <c r="F2" s="226"/>
      <c r="G2" s="226"/>
      <c r="H2" s="226"/>
      <c r="I2" s="226"/>
      <c r="J2" s="226"/>
      <c r="K2" s="226"/>
      <c r="L2" s="226"/>
      <c r="M2" s="226"/>
      <c r="N2" s="226"/>
      <c r="O2" s="226"/>
    </row>
    <row r="3" spans="2:19" ht="18" x14ac:dyDescent="0.25">
      <c r="B3" s="227" t="s">
        <v>31</v>
      </c>
      <c r="C3" s="228"/>
      <c r="D3" s="228"/>
      <c r="E3" s="228"/>
      <c r="F3" s="228"/>
      <c r="G3" s="228"/>
      <c r="H3" s="228"/>
      <c r="I3" s="228"/>
      <c r="J3" s="228"/>
      <c r="K3" s="228"/>
      <c r="L3" s="228"/>
      <c r="M3" s="228"/>
      <c r="N3" s="228"/>
      <c r="O3" s="228"/>
    </row>
    <row r="4" spans="2:19" ht="23.25" x14ac:dyDescent="0.35">
      <c r="B4" s="229" t="s">
        <v>32</v>
      </c>
      <c r="C4" s="229"/>
      <c r="D4" s="229"/>
      <c r="E4" s="229"/>
      <c r="F4" s="229"/>
      <c r="G4" s="229"/>
      <c r="H4" s="229"/>
      <c r="I4" s="229"/>
      <c r="J4" s="229"/>
      <c r="K4" s="229"/>
      <c r="L4" s="229"/>
      <c r="M4" s="229"/>
      <c r="N4" s="229"/>
      <c r="O4" s="229"/>
    </row>
    <row r="5" spans="2:19" ht="12.75" customHeight="1" x14ac:dyDescent="0.25">
      <c r="B5" s="15"/>
      <c r="C5" s="2"/>
      <c r="D5" s="2"/>
      <c r="E5" s="2"/>
      <c r="F5" s="2"/>
      <c r="G5" s="2"/>
      <c r="H5" s="2"/>
      <c r="I5" s="2"/>
      <c r="J5" s="11"/>
      <c r="K5" s="11"/>
      <c r="L5" s="11"/>
      <c r="M5" s="11"/>
      <c r="N5" s="11"/>
    </row>
    <row r="6" spans="2:19" ht="15.75" thickBot="1" x14ac:dyDescent="0.3">
      <c r="B6" s="2"/>
      <c r="C6" s="2"/>
      <c r="D6" s="2"/>
      <c r="E6" s="2"/>
      <c r="F6" s="2"/>
      <c r="G6" s="2"/>
      <c r="H6" s="2"/>
      <c r="I6" s="2"/>
      <c r="J6" s="11"/>
      <c r="K6" s="11"/>
      <c r="L6" s="11"/>
      <c r="M6" s="11"/>
      <c r="N6" s="11"/>
      <c r="O6" s="16" t="s">
        <v>6</v>
      </c>
    </row>
    <row r="7" spans="2:19" ht="37.5" customHeight="1" x14ac:dyDescent="0.25">
      <c r="B7" s="186" t="s">
        <v>0</v>
      </c>
      <c r="C7" s="187"/>
      <c r="D7" s="2"/>
      <c r="E7" s="186" t="s">
        <v>17</v>
      </c>
      <c r="F7" s="187"/>
      <c r="G7" s="2"/>
      <c r="H7" s="133" t="s">
        <v>14</v>
      </c>
      <c r="I7" s="187"/>
      <c r="K7" s="188" t="s">
        <v>15</v>
      </c>
      <c r="L7" s="189"/>
      <c r="N7" s="133" t="s">
        <v>1</v>
      </c>
      <c r="O7" s="190"/>
    </row>
    <row r="8" spans="2:19" x14ac:dyDescent="0.25">
      <c r="B8" s="218" t="s">
        <v>33</v>
      </c>
      <c r="C8" s="212" t="s">
        <v>34</v>
      </c>
      <c r="D8" s="2"/>
      <c r="E8" s="214" t="s">
        <v>9</v>
      </c>
      <c r="F8" s="230">
        <v>4063962</v>
      </c>
      <c r="G8" s="2"/>
      <c r="H8" s="12" t="s">
        <v>49</v>
      </c>
      <c r="I8" s="22">
        <v>750610.98</v>
      </c>
      <c r="K8" s="12" t="s">
        <v>52</v>
      </c>
      <c r="L8" s="13">
        <v>4063962</v>
      </c>
      <c r="N8" s="194" t="s">
        <v>11</v>
      </c>
      <c r="O8" s="225">
        <v>3155822</v>
      </c>
      <c r="Q8" s="3"/>
      <c r="R8" s="18"/>
    </row>
    <row r="9" spans="2:19" ht="25.5" x14ac:dyDescent="0.25">
      <c r="B9" s="234"/>
      <c r="C9" s="213"/>
      <c r="D9" s="2"/>
      <c r="E9" s="215"/>
      <c r="F9" s="232"/>
      <c r="G9" s="2"/>
      <c r="H9" s="12" t="s">
        <v>50</v>
      </c>
      <c r="I9" s="22">
        <v>165876.43</v>
      </c>
      <c r="K9" s="12" t="s">
        <v>25</v>
      </c>
      <c r="L9" s="13" t="s">
        <v>22</v>
      </c>
      <c r="N9" s="194"/>
      <c r="O9" s="225"/>
    </row>
    <row r="10" spans="2:19" ht="25.5" x14ac:dyDescent="0.25">
      <c r="B10" s="218" t="s">
        <v>35</v>
      </c>
      <c r="C10" s="212" t="s">
        <v>36</v>
      </c>
      <c r="D10" s="2"/>
      <c r="E10" s="214" t="s">
        <v>4</v>
      </c>
      <c r="F10" s="230">
        <v>1012172.46</v>
      </c>
      <c r="G10" s="2"/>
      <c r="H10" s="12" t="s">
        <v>51</v>
      </c>
      <c r="I10" s="22">
        <v>25685.05</v>
      </c>
      <c r="K10" s="12" t="s">
        <v>25</v>
      </c>
      <c r="L10" s="13" t="s">
        <v>22</v>
      </c>
      <c r="N10" s="194" t="s">
        <v>12</v>
      </c>
      <c r="O10" s="225">
        <v>750610.98</v>
      </c>
      <c r="R10" s="163"/>
      <c r="S10" s="164"/>
    </row>
    <row r="11" spans="2:19" x14ac:dyDescent="0.25">
      <c r="B11" s="219"/>
      <c r="C11" s="220"/>
      <c r="D11" s="2"/>
      <c r="E11" s="233"/>
      <c r="F11" s="231"/>
      <c r="G11" s="2"/>
      <c r="H11" s="26" t="s">
        <v>24</v>
      </c>
      <c r="I11" s="21" t="s">
        <v>22</v>
      </c>
      <c r="K11" s="12" t="s">
        <v>25</v>
      </c>
      <c r="L11" s="13" t="s">
        <v>22</v>
      </c>
      <c r="N11" s="194"/>
      <c r="O11" s="225"/>
      <c r="R11" s="163"/>
      <c r="S11" s="164"/>
    </row>
    <row r="12" spans="2:19" ht="15.75" thickBot="1" x14ac:dyDescent="0.3">
      <c r="B12" s="218" t="s">
        <v>37</v>
      </c>
      <c r="C12" s="212" t="s">
        <v>38</v>
      </c>
      <c r="D12" s="2"/>
      <c r="E12" s="215"/>
      <c r="F12" s="232"/>
      <c r="G12" s="2"/>
      <c r="H12" s="10" t="s">
        <v>24</v>
      </c>
      <c r="I12" s="19" t="s">
        <v>22</v>
      </c>
      <c r="K12" s="12" t="s">
        <v>26</v>
      </c>
      <c r="L12" s="13" t="s">
        <v>22</v>
      </c>
      <c r="N12" s="194"/>
      <c r="O12" s="225"/>
      <c r="R12" s="163"/>
      <c r="S12" s="165"/>
    </row>
    <row r="13" spans="2:19" ht="9" customHeight="1" thickBot="1" x14ac:dyDescent="0.3">
      <c r="B13" s="234"/>
      <c r="C13" s="213"/>
      <c r="D13" s="2"/>
      <c r="E13" s="214" t="s">
        <v>10</v>
      </c>
      <c r="F13" s="239">
        <f>+EJECUCION!B6</f>
        <v>0.39167972064619572</v>
      </c>
      <c r="G13" s="2"/>
      <c r="H13" s="4"/>
      <c r="I13" s="17"/>
      <c r="K13" s="203"/>
      <c r="L13" s="204"/>
      <c r="N13" s="214" t="s">
        <v>13</v>
      </c>
      <c r="O13" s="216">
        <v>0.23780000000000001</v>
      </c>
    </row>
    <row r="14" spans="2:19" ht="39" customHeight="1" x14ac:dyDescent="0.25">
      <c r="B14" s="218" t="s">
        <v>40</v>
      </c>
      <c r="C14" s="212" t="s">
        <v>39</v>
      </c>
      <c r="D14" s="2"/>
      <c r="E14" s="215"/>
      <c r="F14" s="240"/>
      <c r="G14" s="2"/>
      <c r="H14" s="148" t="s">
        <v>19</v>
      </c>
      <c r="I14" s="149"/>
      <c r="K14" s="203"/>
      <c r="L14" s="204"/>
      <c r="N14" s="215"/>
      <c r="O14" s="217"/>
    </row>
    <row r="15" spans="2:19" ht="16.5" customHeight="1" x14ac:dyDescent="0.25">
      <c r="B15" s="234"/>
      <c r="C15" s="213"/>
      <c r="D15" s="2"/>
      <c r="E15" s="4"/>
      <c r="F15" s="5"/>
      <c r="G15" s="2"/>
      <c r="H15" s="194" t="s">
        <v>47</v>
      </c>
      <c r="I15" s="207">
        <v>4059768</v>
      </c>
      <c r="K15" s="203"/>
      <c r="L15" s="204"/>
      <c r="N15" s="8"/>
      <c r="O15" s="7"/>
    </row>
    <row r="16" spans="2:19" x14ac:dyDescent="0.25">
      <c r="B16" s="218" t="s">
        <v>41</v>
      </c>
      <c r="C16" s="212" t="s">
        <v>42</v>
      </c>
      <c r="D16" s="2"/>
      <c r="E16" s="6"/>
      <c r="F16" s="7"/>
      <c r="G16" s="2"/>
      <c r="H16" s="194"/>
      <c r="I16" s="211"/>
      <c r="K16" s="203"/>
      <c r="L16" s="204"/>
      <c r="N16" s="12" t="s">
        <v>30</v>
      </c>
      <c r="O16" s="24" t="s">
        <v>54</v>
      </c>
    </row>
    <row r="17" spans="2:15" ht="42.75" customHeight="1" x14ac:dyDescent="0.25">
      <c r="B17" s="234"/>
      <c r="C17" s="213"/>
      <c r="D17" s="2"/>
      <c r="E17" s="6"/>
      <c r="F17" s="7"/>
      <c r="G17" s="2"/>
      <c r="H17" s="12" t="s">
        <v>48</v>
      </c>
      <c r="I17" s="13">
        <v>4194</v>
      </c>
      <c r="K17" s="203"/>
      <c r="L17" s="204"/>
      <c r="N17" s="12" t="s">
        <v>29</v>
      </c>
      <c r="O17" s="24" t="s">
        <v>28</v>
      </c>
    </row>
    <row r="18" spans="2:15" x14ac:dyDescent="0.25">
      <c r="B18" s="218" t="s">
        <v>43</v>
      </c>
      <c r="C18" s="212" t="s">
        <v>45</v>
      </c>
      <c r="D18" s="2"/>
      <c r="E18" s="235"/>
      <c r="F18" s="236"/>
      <c r="G18" s="2"/>
      <c r="H18" s="209" t="s">
        <v>23</v>
      </c>
      <c r="I18" s="207" t="s">
        <v>22</v>
      </c>
      <c r="K18" s="203"/>
      <c r="L18" s="204"/>
      <c r="N18" s="23" t="s">
        <v>21</v>
      </c>
      <c r="O18" s="24" t="s">
        <v>53</v>
      </c>
    </row>
    <row r="19" spans="2:15" ht="11.25" customHeight="1" thickBot="1" x14ac:dyDescent="0.3">
      <c r="B19" s="234"/>
      <c r="C19" s="213"/>
      <c r="D19" s="2"/>
      <c r="E19" s="237"/>
      <c r="F19" s="238"/>
      <c r="G19" s="2"/>
      <c r="H19" s="210"/>
      <c r="I19" s="208"/>
      <c r="K19" s="205"/>
      <c r="L19" s="206"/>
      <c r="N19" s="9" t="s">
        <v>20</v>
      </c>
      <c r="O19" s="25" t="s">
        <v>27</v>
      </c>
    </row>
    <row r="20" spans="2:15" customFormat="1" x14ac:dyDescent="0.25">
      <c r="B20" s="199" t="s">
        <v>44</v>
      </c>
      <c r="C20" s="201" t="s">
        <v>46</v>
      </c>
      <c r="D20" s="30"/>
      <c r="E20" s="31"/>
      <c r="F20" s="31"/>
      <c r="G20" s="30"/>
      <c r="H20" s="32"/>
      <c r="I20" s="33"/>
      <c r="K20" s="34"/>
      <c r="L20" s="34"/>
      <c r="N20" s="32"/>
      <c r="O20" s="35"/>
    </row>
    <row r="21" spans="2:15" customFormat="1" ht="15.75" thickBot="1" x14ac:dyDescent="0.3">
      <c r="B21" s="200"/>
      <c r="C21" s="202"/>
      <c r="D21" s="30"/>
      <c r="E21" s="31"/>
      <c r="F21" s="31"/>
      <c r="G21" s="30"/>
      <c r="H21" s="32"/>
      <c r="I21" s="33"/>
      <c r="K21" s="34"/>
      <c r="L21" s="34"/>
      <c r="N21" s="32"/>
      <c r="O21" s="35"/>
    </row>
    <row r="22" spans="2:15" ht="23.25" customHeight="1" thickBot="1" x14ac:dyDescent="0.3">
      <c r="B22" s="2"/>
      <c r="C22" s="2"/>
      <c r="D22" s="2"/>
      <c r="E22" s="2"/>
      <c r="F22" s="2"/>
      <c r="G22" s="2"/>
      <c r="H22" s="2"/>
      <c r="I22" s="2"/>
    </row>
    <row r="23" spans="2:15" ht="35.25" customHeight="1" thickBot="1" x14ac:dyDescent="0.3">
      <c r="B23" s="2"/>
      <c r="C23" s="2"/>
      <c r="D23" s="223" t="s">
        <v>3</v>
      </c>
      <c r="E23" s="224"/>
      <c r="F23" s="224" t="s">
        <v>2</v>
      </c>
      <c r="G23" s="224"/>
      <c r="H23" s="28" t="s">
        <v>4</v>
      </c>
      <c r="I23" s="29" t="s">
        <v>5</v>
      </c>
      <c r="K23" s="133" t="s">
        <v>69</v>
      </c>
      <c r="L23" s="221"/>
      <c r="M23" s="221"/>
      <c r="N23" s="222"/>
      <c r="O23" s="190"/>
    </row>
    <row r="24" spans="2:15" ht="28.5" customHeight="1" x14ac:dyDescent="0.25">
      <c r="B24" s="133" t="s">
        <v>18</v>
      </c>
      <c r="C24" s="27" t="s">
        <v>55</v>
      </c>
      <c r="D24" s="194" t="s">
        <v>62</v>
      </c>
      <c r="E24" s="195"/>
      <c r="F24" s="197">
        <v>21365</v>
      </c>
      <c r="G24" s="198"/>
      <c r="H24" s="36">
        <v>0</v>
      </c>
      <c r="I24" s="41">
        <v>0</v>
      </c>
      <c r="K24" s="194" t="s">
        <v>71</v>
      </c>
      <c r="L24" s="195"/>
      <c r="M24" s="195"/>
      <c r="N24" s="195"/>
      <c r="O24" s="196"/>
    </row>
    <row r="25" spans="2:15" ht="81" customHeight="1" x14ac:dyDescent="0.25">
      <c r="B25" s="134"/>
      <c r="C25" s="14" t="s">
        <v>56</v>
      </c>
      <c r="D25" s="194" t="s">
        <v>63</v>
      </c>
      <c r="E25" s="195"/>
      <c r="F25" s="197">
        <v>38723</v>
      </c>
      <c r="G25" s="198"/>
      <c r="H25" s="36">
        <v>7995</v>
      </c>
      <c r="I25" s="41">
        <v>9.4999999999999998E-3</v>
      </c>
      <c r="K25" s="194" t="s">
        <v>70</v>
      </c>
      <c r="L25" s="195"/>
      <c r="M25" s="195"/>
      <c r="N25" s="195"/>
      <c r="O25" s="196"/>
    </row>
    <row r="26" spans="2:15" ht="57" customHeight="1" x14ac:dyDescent="0.25">
      <c r="B26" s="134"/>
      <c r="C26" s="14" t="s">
        <v>57</v>
      </c>
      <c r="D26" s="194" t="s">
        <v>64</v>
      </c>
      <c r="E26" s="195"/>
      <c r="F26" s="197">
        <v>140500</v>
      </c>
      <c r="G26" s="198"/>
      <c r="H26" s="36">
        <v>70000</v>
      </c>
      <c r="I26" s="41">
        <v>3.4599999999999999E-2</v>
      </c>
      <c r="K26" s="194" t="s">
        <v>72</v>
      </c>
      <c r="L26" s="195"/>
      <c r="M26" s="195"/>
      <c r="N26" s="195"/>
      <c r="O26" s="196"/>
    </row>
    <row r="27" spans="2:15" ht="55.5" customHeight="1" x14ac:dyDescent="0.25">
      <c r="B27" s="134"/>
      <c r="C27" s="14" t="s">
        <v>58</v>
      </c>
      <c r="D27" s="194" t="s">
        <v>65</v>
      </c>
      <c r="E27" s="195"/>
      <c r="F27" s="197">
        <v>703358</v>
      </c>
      <c r="G27" s="198"/>
      <c r="H27" s="36">
        <v>183566.48</v>
      </c>
      <c r="I27" s="41">
        <v>0.1731</v>
      </c>
      <c r="K27" s="194" t="s">
        <v>73</v>
      </c>
      <c r="L27" s="195"/>
      <c r="M27" s="195"/>
      <c r="N27" s="195"/>
      <c r="O27" s="196"/>
    </row>
    <row r="28" spans="2:15" ht="42" customHeight="1" x14ac:dyDescent="0.25">
      <c r="B28" s="135"/>
      <c r="C28" s="14" t="s">
        <v>59</v>
      </c>
      <c r="D28" s="194" t="s">
        <v>66</v>
      </c>
      <c r="E28" s="195"/>
      <c r="F28" s="197">
        <v>2301422</v>
      </c>
      <c r="G28" s="198"/>
      <c r="H28" s="36">
        <v>556575.5</v>
      </c>
      <c r="I28" s="41">
        <v>0.56630000000000003</v>
      </c>
      <c r="K28" s="194" t="s">
        <v>74</v>
      </c>
      <c r="L28" s="195"/>
      <c r="M28" s="195"/>
      <c r="N28" s="195"/>
      <c r="O28" s="196"/>
    </row>
    <row r="29" spans="2:15" ht="47.25" customHeight="1" x14ac:dyDescent="0.25">
      <c r="B29" s="135"/>
      <c r="C29" s="14" t="s">
        <v>60</v>
      </c>
      <c r="D29" s="194" t="s">
        <v>67</v>
      </c>
      <c r="E29" s="195"/>
      <c r="F29" s="197">
        <v>854400</v>
      </c>
      <c r="G29" s="198"/>
      <c r="H29" s="36">
        <v>194035.48</v>
      </c>
      <c r="I29" s="41">
        <v>0.2102</v>
      </c>
      <c r="K29" s="194" t="s">
        <v>75</v>
      </c>
      <c r="L29" s="195"/>
      <c r="M29" s="195"/>
      <c r="N29" s="195"/>
      <c r="O29" s="196"/>
    </row>
    <row r="30" spans="2:15" ht="94.5" customHeight="1" x14ac:dyDescent="0.25">
      <c r="B30" s="135"/>
      <c r="C30" s="14" t="s">
        <v>61</v>
      </c>
      <c r="D30" s="194" t="s">
        <v>68</v>
      </c>
      <c r="E30" s="195"/>
      <c r="F30" s="197">
        <v>4194</v>
      </c>
      <c r="G30" s="198"/>
      <c r="H30" s="36">
        <v>0</v>
      </c>
      <c r="I30" s="41">
        <v>0</v>
      </c>
      <c r="K30" s="194" t="s">
        <v>76</v>
      </c>
      <c r="L30" s="195"/>
      <c r="M30" s="195"/>
      <c r="N30" s="195"/>
      <c r="O30" s="196"/>
    </row>
    <row r="31" spans="2:15" ht="15" customHeight="1" x14ac:dyDescent="0.25">
      <c r="F31" s="37">
        <f>SUM(F24:G30)</f>
        <v>4063962</v>
      </c>
      <c r="H31" s="37">
        <f>SUM(H24:I30)</f>
        <v>1012173.4537</v>
      </c>
      <c r="I31" s="37">
        <f>SUM(I24:J30)</f>
        <v>0.99370000000000003</v>
      </c>
      <c r="K31" s="20">
        <v>1</v>
      </c>
    </row>
    <row r="32" spans="2:15" x14ac:dyDescent="0.25">
      <c r="K32" s="20"/>
    </row>
    <row r="35" spans="6:8" x14ac:dyDescent="0.25">
      <c r="F35" s="44">
        <f t="shared" ref="F35:F41" si="0">+H24</f>
        <v>0</v>
      </c>
      <c r="G35" s="43">
        <f>+F35*23.18/F31</f>
        <v>0</v>
      </c>
    </row>
    <row r="36" spans="6:8" x14ac:dyDescent="0.25">
      <c r="F36" s="44">
        <f t="shared" si="0"/>
        <v>7995</v>
      </c>
      <c r="G36" s="43">
        <f>+F36*23.18/F31</f>
        <v>4.5601828954109316E-2</v>
      </c>
      <c r="H36" s="37">
        <f>SUM($F$24,$F$27:$G$30)</f>
        <v>3884739</v>
      </c>
    </row>
    <row r="37" spans="6:8" x14ac:dyDescent="0.25">
      <c r="F37" s="44">
        <f t="shared" si="0"/>
        <v>70000</v>
      </c>
      <c r="G37" s="43">
        <f>+F37*23.18/F31</f>
        <v>0.39926554431365252</v>
      </c>
      <c r="H37" s="37"/>
    </row>
    <row r="38" spans="6:8" x14ac:dyDescent="0.25">
      <c r="F38" s="37">
        <f t="shared" si="0"/>
        <v>183566.48</v>
      </c>
      <c r="G38" s="43">
        <f>+F38*23.18/F31</f>
        <v>1.0470252936420175</v>
      </c>
    </row>
    <row r="39" spans="6:8" x14ac:dyDescent="0.25">
      <c r="F39" s="37">
        <f t="shared" si="0"/>
        <v>556575.5</v>
      </c>
      <c r="G39" s="43">
        <f>+F39*23.18/F31</f>
        <v>3.1745917137020472</v>
      </c>
    </row>
    <row r="40" spans="6:8" x14ac:dyDescent="0.25">
      <c r="F40" s="37">
        <f t="shared" si="0"/>
        <v>194035.48</v>
      </c>
      <c r="G40" s="43">
        <f>+F40*23.18/F31</f>
        <v>1.1067383076908692</v>
      </c>
    </row>
    <row r="41" spans="6:8" x14ac:dyDescent="0.25">
      <c r="F41" s="37">
        <f t="shared" si="0"/>
        <v>0</v>
      </c>
      <c r="G41" s="43">
        <f>+F41*23.18/F31</f>
        <v>0</v>
      </c>
      <c r="H41" s="42"/>
    </row>
    <row r="42" spans="6:8" x14ac:dyDescent="0.25">
      <c r="F42" s="37">
        <f>+F30</f>
        <v>4194</v>
      </c>
      <c r="G42" s="43">
        <f>+F42*23.18/F31</f>
        <v>2.3921709897877983E-2</v>
      </c>
    </row>
    <row r="43" spans="6:8" x14ac:dyDescent="0.25">
      <c r="F43" s="37"/>
      <c r="G43" s="40">
        <f>SUM(G35:G42)</f>
        <v>5.7971443982005741</v>
      </c>
    </row>
    <row r="44" spans="6:8" x14ac:dyDescent="0.25">
      <c r="F44" s="37"/>
      <c r="G44" s="40"/>
    </row>
    <row r="45" spans="6:8" x14ac:dyDescent="0.25">
      <c r="F45" s="38"/>
      <c r="G45" s="39"/>
    </row>
  </sheetData>
  <mergeCells count="68">
    <mergeCell ref="C8:C9"/>
    <mergeCell ref="B8:B9"/>
    <mergeCell ref="B18:B19"/>
    <mergeCell ref="C18:C19"/>
    <mergeCell ref="E18:F19"/>
    <mergeCell ref="F13:F14"/>
    <mergeCell ref="E13:E14"/>
    <mergeCell ref="B16:B17"/>
    <mergeCell ref="B12:B13"/>
    <mergeCell ref="C12:C13"/>
    <mergeCell ref="B14:B15"/>
    <mergeCell ref="C14:C15"/>
    <mergeCell ref="O8:O9"/>
    <mergeCell ref="N8:N9"/>
    <mergeCell ref="O10:O12"/>
    <mergeCell ref="N10:N12"/>
    <mergeCell ref="B2:O2"/>
    <mergeCell ref="B3:O3"/>
    <mergeCell ref="B4:O4"/>
    <mergeCell ref="K7:L7"/>
    <mergeCell ref="N7:O7"/>
    <mergeCell ref="E7:F7"/>
    <mergeCell ref="B7:C7"/>
    <mergeCell ref="H7:I7"/>
    <mergeCell ref="F10:F12"/>
    <mergeCell ref="E10:E12"/>
    <mergeCell ref="F8:F9"/>
    <mergeCell ref="E8:E9"/>
    <mergeCell ref="K27:O27"/>
    <mergeCell ref="K23:O23"/>
    <mergeCell ref="K25:O25"/>
    <mergeCell ref="K24:O24"/>
    <mergeCell ref="B24:B30"/>
    <mergeCell ref="D27:E27"/>
    <mergeCell ref="F27:G27"/>
    <mergeCell ref="D23:E23"/>
    <mergeCell ref="F23:G23"/>
    <mergeCell ref="D26:E26"/>
    <mergeCell ref="D25:E25"/>
    <mergeCell ref="D24:E24"/>
    <mergeCell ref="F26:G26"/>
    <mergeCell ref="F25:G25"/>
    <mergeCell ref="F24:G24"/>
    <mergeCell ref="K28:O28"/>
    <mergeCell ref="B20:B21"/>
    <mergeCell ref="C20:C21"/>
    <mergeCell ref="R10:R12"/>
    <mergeCell ref="S10:S12"/>
    <mergeCell ref="K26:O26"/>
    <mergeCell ref="K13:L19"/>
    <mergeCell ref="I18:I19"/>
    <mergeCell ref="H18:H19"/>
    <mergeCell ref="H15:H16"/>
    <mergeCell ref="I15:I16"/>
    <mergeCell ref="H14:I14"/>
    <mergeCell ref="C16:C17"/>
    <mergeCell ref="N13:N14"/>
    <mergeCell ref="O13:O14"/>
    <mergeCell ref="B10:B11"/>
    <mergeCell ref="C10:C11"/>
    <mergeCell ref="K29:O29"/>
    <mergeCell ref="K30:O30"/>
    <mergeCell ref="D28:E28"/>
    <mergeCell ref="D29:E29"/>
    <mergeCell ref="D30:E30"/>
    <mergeCell ref="F28:G28"/>
    <mergeCell ref="F29:G29"/>
    <mergeCell ref="F30:G30"/>
  </mergeCells>
  <printOptions horizontalCentered="1" verticalCentered="1"/>
  <pageMargins left="0.23622047244094491" right="0.23622047244094491" top="0.74803149606299213" bottom="0.74803149606299213" header="0.31496062992125984" footer="0.31496062992125984"/>
  <pageSetup paperSize="301" scale="4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C4" sqref="C4"/>
    </sheetView>
  </sheetViews>
  <sheetFormatPr baseColWidth="10" defaultRowHeight="15" x14ac:dyDescent="0.25"/>
  <cols>
    <col min="1" max="1" width="12.85546875" customWidth="1"/>
    <col min="2" max="2" width="16.28515625" customWidth="1"/>
  </cols>
  <sheetData>
    <row r="1" spans="1:2" ht="25.5" x14ac:dyDescent="0.25">
      <c r="A1" s="12" t="s">
        <v>52</v>
      </c>
      <c r="B1" s="13">
        <f>EJECUCION!B2</f>
        <v>4419342</v>
      </c>
    </row>
    <row r="2" spans="1:2" x14ac:dyDescent="0.25">
      <c r="A2" s="12"/>
      <c r="B2"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1"/>
  <sheetViews>
    <sheetView workbookViewId="0">
      <selection activeCell="B6" sqref="B6:B7"/>
    </sheetView>
  </sheetViews>
  <sheetFormatPr baseColWidth="10" defaultRowHeight="15" x14ac:dyDescent="0.25"/>
  <cols>
    <col min="1" max="1" width="34.42578125" bestFit="1" customWidth="1"/>
    <col min="2" max="2" width="17.85546875" bestFit="1" customWidth="1"/>
  </cols>
  <sheetData>
    <row r="2" spans="1:2" x14ac:dyDescent="0.25">
      <c r="A2" s="214" t="s">
        <v>84</v>
      </c>
      <c r="B2" s="241">
        <v>4419342</v>
      </c>
    </row>
    <row r="3" spans="1:2" x14ac:dyDescent="0.25">
      <c r="A3" s="215"/>
      <c r="B3" s="242"/>
    </row>
    <row r="4" spans="1:2" x14ac:dyDescent="0.25">
      <c r="A4" s="214" t="s">
        <v>7</v>
      </c>
      <c r="B4" s="241">
        <v>1730966.64</v>
      </c>
    </row>
    <row r="5" spans="1:2" x14ac:dyDescent="0.25">
      <c r="A5" s="215"/>
      <c r="B5" s="242"/>
    </row>
    <row r="6" spans="1:2" x14ac:dyDescent="0.25">
      <c r="A6" s="214" t="s">
        <v>8</v>
      </c>
      <c r="B6" s="216">
        <f>+(B4*100%)/B2</f>
        <v>0.39167972064619572</v>
      </c>
    </row>
    <row r="7" spans="1:2" x14ac:dyDescent="0.25">
      <c r="A7" s="215"/>
      <c r="B7" s="217"/>
    </row>
    <row r="15" spans="1:2" x14ac:dyDescent="0.25">
      <c r="B15" s="83">
        <f>+B14/B2</f>
        <v>0</v>
      </c>
    </row>
    <row r="16" spans="1:2" x14ac:dyDescent="0.25">
      <c r="B16" s="82"/>
    </row>
    <row r="21" spans="6:6" x14ac:dyDescent="0.25">
      <c r="F21" s="85"/>
    </row>
  </sheetData>
  <mergeCells count="6">
    <mergeCell ref="A2:A3"/>
    <mergeCell ref="B2:B3"/>
    <mergeCell ref="A4:A5"/>
    <mergeCell ref="B4:B5"/>
    <mergeCell ref="A6:A7"/>
    <mergeCell ref="B6:B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432C-49BF-4387-AEB1-D1BB138E43E9}">
  <sheetPr>
    <pageSetUpPr fitToPage="1"/>
  </sheetPr>
  <dimension ref="A1:S47"/>
  <sheetViews>
    <sheetView showGridLines="0" tabSelected="1" view="pageBreakPreview" topLeftCell="A8" zoomScale="70" zoomScaleNormal="55" zoomScaleSheetLayoutView="70" workbookViewId="0">
      <selection activeCell="F10" sqref="F10:F13"/>
    </sheetView>
  </sheetViews>
  <sheetFormatPr baseColWidth="10" defaultRowHeight="15" x14ac:dyDescent="0.25"/>
  <cols>
    <col min="1" max="1" width="5.7109375" style="1" customWidth="1"/>
    <col min="2" max="2" width="31.5703125" style="1" customWidth="1"/>
    <col min="3" max="3" width="36.5703125" style="1" customWidth="1"/>
    <col min="4" max="4" width="3.85546875" style="1" customWidth="1"/>
    <col min="5" max="5" width="47.85546875" style="1" customWidth="1"/>
    <col min="6" max="6" width="24.28515625" style="1" customWidth="1"/>
    <col min="7" max="7" width="8.42578125" style="1" bestFit="1" customWidth="1"/>
    <col min="8" max="8" width="35.7109375" style="1" customWidth="1"/>
    <col min="9" max="9" width="24.28515625" style="1" customWidth="1"/>
    <col min="10" max="10" width="3.85546875" style="1" customWidth="1"/>
    <col min="11" max="11" width="31.85546875" style="1" customWidth="1"/>
    <col min="12" max="12" width="25.42578125" style="1" customWidth="1"/>
    <col min="13" max="13" width="3.85546875" style="1" customWidth="1"/>
    <col min="14" max="14" width="43.42578125" style="1" customWidth="1"/>
    <col min="15" max="15" width="24" style="1" customWidth="1"/>
    <col min="16" max="18" width="11.42578125" style="1"/>
    <col min="19" max="19" width="13.140625" style="1" bestFit="1" customWidth="1"/>
    <col min="20" max="16384" width="11.42578125" style="1"/>
  </cols>
  <sheetData>
    <row r="1" spans="1:19" x14ac:dyDescent="0.25">
      <c r="A1" s="48"/>
      <c r="B1" s="48"/>
      <c r="C1" s="48"/>
      <c r="D1" s="48"/>
      <c r="E1" s="48"/>
      <c r="F1" s="48"/>
      <c r="G1" s="48"/>
      <c r="H1" s="48"/>
      <c r="I1" s="48"/>
      <c r="J1" s="48"/>
      <c r="K1" s="48"/>
      <c r="L1" s="48"/>
      <c r="M1" s="48"/>
      <c r="N1" s="48"/>
      <c r="O1" s="48"/>
    </row>
    <row r="2" spans="1:19" ht="30" x14ac:dyDescent="0.4">
      <c r="A2" s="48"/>
      <c r="B2" s="183" t="s">
        <v>83</v>
      </c>
      <c r="C2" s="183"/>
      <c r="D2" s="183"/>
      <c r="E2" s="183"/>
      <c r="F2" s="183"/>
      <c r="G2" s="183"/>
      <c r="H2" s="183"/>
      <c r="I2" s="183"/>
      <c r="J2" s="183"/>
      <c r="K2" s="183"/>
      <c r="L2" s="183"/>
      <c r="M2" s="183"/>
      <c r="N2" s="183"/>
      <c r="O2" s="183"/>
    </row>
    <row r="3" spans="1:19" ht="26.25" x14ac:dyDescent="0.4">
      <c r="A3" s="48"/>
      <c r="B3" s="184" t="s">
        <v>88</v>
      </c>
      <c r="C3" s="184"/>
      <c r="D3" s="184"/>
      <c r="E3" s="184"/>
      <c r="F3" s="184"/>
      <c r="G3" s="184"/>
      <c r="H3" s="184"/>
      <c r="I3" s="184"/>
      <c r="J3" s="184"/>
      <c r="K3" s="184"/>
      <c r="L3" s="184"/>
      <c r="M3" s="184"/>
      <c r="N3" s="184"/>
      <c r="O3" s="184"/>
    </row>
    <row r="4" spans="1:19" ht="27.75" x14ac:dyDescent="0.4">
      <c r="A4"/>
      <c r="B4" s="185" t="s">
        <v>32</v>
      </c>
      <c r="C4" s="185"/>
      <c r="D4" s="185"/>
      <c r="E4" s="185"/>
      <c r="F4" s="185"/>
      <c r="G4" s="185"/>
      <c r="H4" s="185"/>
      <c r="I4" s="185"/>
      <c r="J4" s="185"/>
      <c r="K4" s="185"/>
      <c r="L4" s="185"/>
      <c r="M4" s="185"/>
      <c r="N4" s="185"/>
      <c r="O4" s="185"/>
    </row>
    <row r="5" spans="1:19" ht="12.75" customHeight="1" x14ac:dyDescent="0.25">
      <c r="A5" s="48"/>
      <c r="B5" s="49"/>
      <c r="C5" s="50"/>
      <c r="D5" s="50"/>
      <c r="E5" s="50"/>
      <c r="F5" s="50"/>
      <c r="G5" s="50"/>
      <c r="H5" s="50"/>
      <c r="I5" s="50"/>
      <c r="J5" s="51"/>
      <c r="K5" s="51"/>
      <c r="L5" s="51"/>
      <c r="M5" s="51"/>
      <c r="N5" s="51"/>
      <c r="O5" s="48"/>
    </row>
    <row r="6" spans="1:19" ht="16.5" thickBot="1" x14ac:dyDescent="0.3">
      <c r="A6" s="48"/>
      <c r="B6" s="50"/>
      <c r="C6" s="50"/>
      <c r="D6" s="50"/>
      <c r="E6" s="50"/>
      <c r="F6" s="50"/>
      <c r="G6" s="50"/>
      <c r="H6" s="50"/>
      <c r="I6" s="50"/>
      <c r="J6" s="51"/>
      <c r="K6" s="51"/>
      <c r="L6" s="51"/>
      <c r="M6" s="51"/>
      <c r="N6" s="191"/>
      <c r="O6" s="191"/>
    </row>
    <row r="7" spans="1:19" ht="37.5" customHeight="1" x14ac:dyDescent="0.25">
      <c r="A7" s="48"/>
      <c r="B7" s="186" t="s">
        <v>0</v>
      </c>
      <c r="C7" s="187"/>
      <c r="D7" s="50"/>
      <c r="E7" s="186" t="s">
        <v>17</v>
      </c>
      <c r="F7" s="187"/>
      <c r="G7" s="50"/>
      <c r="H7" s="133" t="s">
        <v>14</v>
      </c>
      <c r="I7" s="187"/>
      <c r="J7" s="48"/>
      <c r="K7" s="188" t="s">
        <v>15</v>
      </c>
      <c r="L7" s="189"/>
      <c r="M7" s="48"/>
      <c r="N7" s="133" t="s">
        <v>1</v>
      </c>
      <c r="O7" s="190"/>
    </row>
    <row r="8" spans="1:19" ht="15.75" x14ac:dyDescent="0.25">
      <c r="A8" s="48"/>
      <c r="B8" s="153" t="s">
        <v>82</v>
      </c>
      <c r="C8" s="146" t="s">
        <v>85</v>
      </c>
      <c r="D8" s="50"/>
      <c r="E8" s="166" t="s">
        <v>86</v>
      </c>
      <c r="F8" s="192">
        <f>EJECUCION!B2</f>
        <v>4419342</v>
      </c>
      <c r="G8" s="50"/>
      <c r="H8" s="52" t="s">
        <v>49</v>
      </c>
      <c r="I8" s="53">
        <v>1224273.5</v>
      </c>
      <c r="J8" s="48"/>
      <c r="K8" s="52" t="s">
        <v>52</v>
      </c>
      <c r="L8" s="84">
        <f>F8</f>
        <v>4419342</v>
      </c>
      <c r="M8" s="48"/>
      <c r="N8" s="150" t="s">
        <v>11</v>
      </c>
      <c r="O8" s="182">
        <v>3086202</v>
      </c>
      <c r="Q8" s="3"/>
      <c r="R8" s="18"/>
    </row>
    <row r="9" spans="1:19" ht="31.5" x14ac:dyDescent="0.25">
      <c r="A9" s="48"/>
      <c r="B9" s="154"/>
      <c r="C9" s="147"/>
      <c r="D9" s="50"/>
      <c r="E9" s="167"/>
      <c r="F9" s="193"/>
      <c r="G9" s="50"/>
      <c r="H9" s="52" t="s">
        <v>50</v>
      </c>
      <c r="I9" s="53">
        <v>399218.44</v>
      </c>
      <c r="J9" s="48"/>
      <c r="K9" s="52" t="s">
        <v>25</v>
      </c>
      <c r="L9" s="54" t="s">
        <v>22</v>
      </c>
      <c r="M9" s="48"/>
      <c r="N9" s="150"/>
      <c r="O9" s="182"/>
    </row>
    <row r="10" spans="1:19" ht="31.5" x14ac:dyDescent="0.25">
      <c r="A10" s="48"/>
      <c r="B10" s="153" t="s">
        <v>35</v>
      </c>
      <c r="C10" s="146" t="s">
        <v>36</v>
      </c>
      <c r="D10" s="50"/>
      <c r="E10" s="166" t="s">
        <v>4</v>
      </c>
      <c r="F10" s="179">
        <v>1730966.64</v>
      </c>
      <c r="G10" s="50"/>
      <c r="H10" s="52" t="s">
        <v>51</v>
      </c>
      <c r="I10" s="53">
        <v>107474.7</v>
      </c>
      <c r="J10" s="48"/>
      <c r="K10" s="52" t="s">
        <v>25</v>
      </c>
      <c r="L10" s="54" t="s">
        <v>22</v>
      </c>
      <c r="M10" s="48"/>
      <c r="N10" s="150" t="s">
        <v>12</v>
      </c>
      <c r="O10" s="182">
        <v>1224273.5</v>
      </c>
      <c r="R10" s="163"/>
      <c r="S10" s="164"/>
    </row>
    <row r="11" spans="1:19" ht="31.5" x14ac:dyDescent="0.25">
      <c r="A11" s="48"/>
      <c r="B11" s="176"/>
      <c r="C11" s="177"/>
      <c r="D11" s="50"/>
      <c r="E11" s="178"/>
      <c r="F11" s="180"/>
      <c r="G11" s="50"/>
      <c r="H11" s="55" t="s">
        <v>77</v>
      </c>
      <c r="I11" s="56">
        <v>0</v>
      </c>
      <c r="J11" s="48"/>
      <c r="K11" s="52" t="s">
        <v>25</v>
      </c>
      <c r="L11" s="54" t="s">
        <v>22</v>
      </c>
      <c r="M11" s="48"/>
      <c r="N11" s="150"/>
      <c r="O11" s="182"/>
      <c r="R11" s="163"/>
      <c r="S11" s="164"/>
    </row>
    <row r="12" spans="1:19" ht="50.25" customHeight="1" x14ac:dyDescent="0.25">
      <c r="A12" s="48"/>
      <c r="B12" s="86"/>
      <c r="C12" s="87"/>
      <c r="D12" s="50"/>
      <c r="E12" s="178"/>
      <c r="F12" s="180"/>
      <c r="G12" s="50"/>
      <c r="H12" s="55" t="s">
        <v>81</v>
      </c>
      <c r="I12" s="56">
        <v>0</v>
      </c>
      <c r="J12" s="48"/>
      <c r="K12" s="114" t="s">
        <v>26</v>
      </c>
      <c r="L12" s="116" t="s">
        <v>22</v>
      </c>
      <c r="M12" s="48"/>
      <c r="N12" s="150"/>
      <c r="O12" s="182"/>
      <c r="R12" s="163"/>
      <c r="S12" s="164"/>
    </row>
    <row r="13" spans="1:19" ht="32.25" thickBot="1" x14ac:dyDescent="0.3">
      <c r="A13" s="48"/>
      <c r="B13" s="153" t="s">
        <v>37</v>
      </c>
      <c r="C13" s="146" t="s">
        <v>38</v>
      </c>
      <c r="D13" s="50"/>
      <c r="E13" s="167"/>
      <c r="F13" s="181"/>
      <c r="G13" s="50"/>
      <c r="H13" s="57" t="s">
        <v>78</v>
      </c>
      <c r="I13" s="58">
        <v>0</v>
      </c>
      <c r="J13" s="48"/>
      <c r="K13" s="115"/>
      <c r="L13" s="117"/>
      <c r="M13" s="48"/>
      <c r="N13" s="150"/>
      <c r="O13" s="182"/>
      <c r="R13" s="163"/>
      <c r="S13" s="165"/>
    </row>
    <row r="14" spans="1:19" ht="9" customHeight="1" thickBot="1" x14ac:dyDescent="0.3">
      <c r="A14" s="48"/>
      <c r="B14" s="154"/>
      <c r="C14" s="147"/>
      <c r="D14" s="50"/>
      <c r="E14" s="166" t="s">
        <v>10</v>
      </c>
      <c r="F14" s="168">
        <f>+EJECUCION!B6</f>
        <v>0.39167972064619572</v>
      </c>
      <c r="G14" s="50"/>
      <c r="H14" s="59"/>
      <c r="I14" s="60"/>
      <c r="J14" s="48"/>
      <c r="K14" s="170"/>
      <c r="L14" s="171"/>
      <c r="M14" s="48"/>
      <c r="N14" s="166" t="s">
        <v>13</v>
      </c>
      <c r="O14" s="174">
        <f>+O10*100%/O8</f>
        <v>0.39669260145641794</v>
      </c>
    </row>
    <row r="15" spans="1:19" ht="39" customHeight="1" x14ac:dyDescent="0.25">
      <c r="A15" s="48"/>
      <c r="B15" s="153" t="s">
        <v>40</v>
      </c>
      <c r="C15" s="146" t="s">
        <v>39</v>
      </c>
      <c r="D15" s="50"/>
      <c r="E15" s="167"/>
      <c r="F15" s="169"/>
      <c r="G15" s="50"/>
      <c r="H15" s="148" t="s">
        <v>19</v>
      </c>
      <c r="I15" s="149"/>
      <c r="J15" s="48"/>
      <c r="K15" s="170"/>
      <c r="L15" s="171"/>
      <c r="M15" s="48"/>
      <c r="N15" s="167"/>
      <c r="O15" s="175"/>
    </row>
    <row r="16" spans="1:19" ht="48.75" customHeight="1" x14ac:dyDescent="0.25">
      <c r="A16" s="48"/>
      <c r="B16" s="154"/>
      <c r="C16" s="147"/>
      <c r="D16" s="50"/>
      <c r="E16" s="59"/>
      <c r="F16" s="61"/>
      <c r="G16" s="50"/>
      <c r="H16" s="150" t="s">
        <v>47</v>
      </c>
      <c r="I16" s="151">
        <f>+F10</f>
        <v>1730966.64</v>
      </c>
      <c r="J16" s="48"/>
      <c r="K16" s="170"/>
      <c r="L16" s="171"/>
      <c r="M16" s="48"/>
      <c r="N16" s="62"/>
      <c r="O16" s="63"/>
    </row>
    <row r="17" spans="1:15" ht="15.75" x14ac:dyDescent="0.25">
      <c r="A17" s="48"/>
      <c r="B17" s="153" t="s">
        <v>41</v>
      </c>
      <c r="C17" s="146" t="s">
        <v>42</v>
      </c>
      <c r="D17" s="50"/>
      <c r="E17" s="64"/>
      <c r="F17" s="63"/>
      <c r="G17" s="50"/>
      <c r="H17" s="150"/>
      <c r="I17" s="152"/>
      <c r="J17" s="48"/>
      <c r="K17" s="170"/>
      <c r="L17" s="171"/>
      <c r="M17" s="48"/>
      <c r="N17" s="52" t="s">
        <v>30</v>
      </c>
      <c r="O17" s="65" t="s">
        <v>87</v>
      </c>
    </row>
    <row r="18" spans="1:15" ht="55.5" customHeight="1" x14ac:dyDescent="0.25">
      <c r="A18" s="48"/>
      <c r="B18" s="154"/>
      <c r="C18" s="147"/>
      <c r="D18" s="50"/>
      <c r="E18" s="64"/>
      <c r="F18" s="63"/>
      <c r="G18" s="50"/>
      <c r="H18" s="52" t="s">
        <v>48</v>
      </c>
      <c r="I18" s="54">
        <v>0</v>
      </c>
      <c r="J18" s="48"/>
      <c r="K18" s="170"/>
      <c r="L18" s="171"/>
      <c r="M18" s="48"/>
      <c r="N18" s="52" t="s">
        <v>29</v>
      </c>
      <c r="O18" s="65" t="s">
        <v>28</v>
      </c>
    </row>
    <row r="19" spans="1:15" ht="29.25" customHeight="1" x14ac:dyDescent="0.25">
      <c r="A19" s="48"/>
      <c r="B19" s="153" t="s">
        <v>43</v>
      </c>
      <c r="C19" s="146" t="s">
        <v>45</v>
      </c>
      <c r="D19" s="50"/>
      <c r="E19" s="155"/>
      <c r="F19" s="156"/>
      <c r="G19" s="50"/>
      <c r="H19" s="159" t="s">
        <v>23</v>
      </c>
      <c r="I19" s="161">
        <v>0</v>
      </c>
      <c r="J19" s="48"/>
      <c r="K19" s="170"/>
      <c r="L19" s="171"/>
      <c r="M19" s="48"/>
      <c r="N19" s="66" t="s">
        <v>21</v>
      </c>
      <c r="O19" s="65" t="s">
        <v>53</v>
      </c>
    </row>
    <row r="20" spans="1:15" ht="35.25" customHeight="1" thickBot="1" x14ac:dyDescent="0.3">
      <c r="A20" s="48"/>
      <c r="B20" s="154"/>
      <c r="C20" s="147"/>
      <c r="D20" s="50"/>
      <c r="E20" s="157"/>
      <c r="F20" s="158"/>
      <c r="G20" s="50"/>
      <c r="H20" s="160"/>
      <c r="I20" s="162"/>
      <c r="J20" s="48"/>
      <c r="K20" s="172"/>
      <c r="L20" s="173"/>
      <c r="M20" s="48"/>
      <c r="N20" s="67" t="s">
        <v>20</v>
      </c>
      <c r="O20" s="68" t="s">
        <v>27</v>
      </c>
    </row>
    <row r="21" spans="1:15" customFormat="1" x14ac:dyDescent="0.25">
      <c r="A21" s="69"/>
      <c r="B21" s="118" t="s">
        <v>44</v>
      </c>
      <c r="C21" s="120" t="s">
        <v>46</v>
      </c>
      <c r="D21" s="70"/>
      <c r="E21" s="71"/>
      <c r="F21" s="71"/>
      <c r="G21" s="70"/>
      <c r="H21" s="72"/>
      <c r="I21" s="73"/>
      <c r="J21" s="69"/>
      <c r="K21" s="74"/>
      <c r="L21" s="74"/>
      <c r="M21" s="69"/>
      <c r="N21" s="72"/>
      <c r="O21" s="75"/>
    </row>
    <row r="22" spans="1:15" customFormat="1" ht="15.75" thickBot="1" x14ac:dyDescent="0.3">
      <c r="A22" s="69"/>
      <c r="B22" s="119"/>
      <c r="C22" s="121"/>
      <c r="D22" s="70"/>
      <c r="E22" s="71"/>
      <c r="F22" s="71"/>
      <c r="G22" s="70"/>
      <c r="H22" s="72"/>
      <c r="I22" s="73"/>
      <c r="J22" s="69"/>
      <c r="K22" s="74"/>
      <c r="M22" s="69"/>
      <c r="O22" s="75"/>
    </row>
    <row r="23" spans="1:15" ht="23.25" customHeight="1" thickBot="1" x14ac:dyDescent="0.3">
      <c r="A23" s="48"/>
      <c r="B23" s="50"/>
      <c r="C23" s="50"/>
      <c r="D23" s="50"/>
      <c r="E23" s="50"/>
      <c r="F23" s="50"/>
      <c r="G23" s="50"/>
      <c r="H23" s="50"/>
      <c r="I23" s="50"/>
      <c r="J23" s="48"/>
      <c r="K23" s="48"/>
      <c r="L23" s="48"/>
      <c r="M23" s="48"/>
      <c r="N23" s="48"/>
      <c r="O23" s="48"/>
    </row>
    <row r="24" spans="1:15" ht="48.75" customHeight="1" thickBot="1" x14ac:dyDescent="0.3">
      <c r="A24" s="48"/>
      <c r="B24" s="50"/>
      <c r="C24" s="50"/>
      <c r="D24" s="128" t="s">
        <v>3</v>
      </c>
      <c r="E24" s="128"/>
      <c r="F24" s="128" t="s">
        <v>2</v>
      </c>
      <c r="G24" s="128"/>
      <c r="H24" s="80" t="s">
        <v>4</v>
      </c>
      <c r="I24" s="81" t="s">
        <v>5</v>
      </c>
      <c r="J24" s="48"/>
      <c r="K24" s="129" t="s">
        <v>89</v>
      </c>
      <c r="L24" s="130"/>
      <c r="M24" s="130"/>
      <c r="N24" s="131"/>
      <c r="O24" s="132"/>
    </row>
    <row r="25" spans="1:15" ht="101.25" customHeight="1" thickBot="1" x14ac:dyDescent="0.3">
      <c r="A25" s="48"/>
      <c r="B25" s="133" t="s">
        <v>18</v>
      </c>
      <c r="C25" s="139" t="s">
        <v>79</v>
      </c>
      <c r="D25" s="140" t="s">
        <v>65</v>
      </c>
      <c r="E25" s="140"/>
      <c r="F25" s="141">
        <v>4415148</v>
      </c>
      <c r="G25" s="141"/>
      <c r="H25" s="142">
        <f>I8+I9+I10+I11+I12+I13</f>
        <v>1730966.64</v>
      </c>
      <c r="I25" s="89">
        <f>+H25*100%/F8</f>
        <v>0.39167972064619572</v>
      </c>
      <c r="J25" s="48"/>
      <c r="K25" s="136"/>
      <c r="L25" s="137"/>
      <c r="M25" s="137"/>
      <c r="N25" s="137"/>
      <c r="O25" s="138"/>
    </row>
    <row r="26" spans="1:15" ht="81" customHeight="1" thickBot="1" x14ac:dyDescent="0.3">
      <c r="A26" s="48"/>
      <c r="B26" s="134"/>
      <c r="C26" s="139"/>
      <c r="D26" s="140"/>
      <c r="E26" s="140"/>
      <c r="F26" s="141"/>
      <c r="G26" s="141"/>
      <c r="H26" s="142"/>
      <c r="I26" s="89"/>
      <c r="J26" s="48"/>
      <c r="K26" s="90"/>
      <c r="L26" s="91"/>
      <c r="M26" s="91"/>
      <c r="N26" s="91"/>
      <c r="O26" s="92"/>
    </row>
    <row r="27" spans="1:15" ht="51.75" customHeight="1" x14ac:dyDescent="0.25">
      <c r="A27" s="48"/>
      <c r="B27" s="134"/>
      <c r="C27" s="93" t="s">
        <v>80</v>
      </c>
      <c r="D27" s="96" t="s">
        <v>68</v>
      </c>
      <c r="E27" s="97"/>
      <c r="F27" s="102">
        <v>4194</v>
      </c>
      <c r="G27" s="103"/>
      <c r="H27" s="108">
        <v>0</v>
      </c>
      <c r="I27" s="111">
        <f>+H27*100%/F8</f>
        <v>0</v>
      </c>
      <c r="J27" s="48"/>
      <c r="K27" s="122"/>
      <c r="L27" s="123"/>
      <c r="M27" s="123"/>
      <c r="N27" s="123"/>
      <c r="O27" s="124"/>
    </row>
    <row r="28" spans="1:15" ht="79.5" customHeight="1" thickBot="1" x14ac:dyDescent="0.3">
      <c r="A28" s="48"/>
      <c r="B28" s="134"/>
      <c r="C28" s="94"/>
      <c r="D28" s="98"/>
      <c r="E28" s="99"/>
      <c r="F28" s="104"/>
      <c r="G28" s="105"/>
      <c r="H28" s="109"/>
      <c r="I28" s="112"/>
      <c r="J28" s="48"/>
      <c r="K28" s="125"/>
      <c r="L28" s="126"/>
      <c r="M28" s="126"/>
      <c r="N28" s="126"/>
      <c r="O28" s="127"/>
    </row>
    <row r="29" spans="1:15" ht="106.5" customHeight="1" thickBot="1" x14ac:dyDescent="0.3">
      <c r="A29" s="48"/>
      <c r="B29" s="135"/>
      <c r="C29" s="94"/>
      <c r="D29" s="98"/>
      <c r="E29" s="99"/>
      <c r="F29" s="104"/>
      <c r="G29" s="105"/>
      <c r="H29" s="109"/>
      <c r="I29" s="112"/>
      <c r="J29" s="48"/>
      <c r="K29" s="143"/>
      <c r="L29" s="144"/>
      <c r="M29" s="144"/>
      <c r="N29" s="144"/>
      <c r="O29" s="145"/>
    </row>
    <row r="30" spans="1:15" ht="47.25" customHeight="1" x14ac:dyDescent="0.25">
      <c r="A30" s="48"/>
      <c r="B30" s="135"/>
      <c r="C30" s="94"/>
      <c r="D30" s="98"/>
      <c r="E30" s="99"/>
      <c r="F30" s="104"/>
      <c r="G30" s="105"/>
      <c r="H30" s="109"/>
      <c r="I30" s="112"/>
      <c r="J30" s="48"/>
      <c r="K30" s="88"/>
      <c r="L30" s="88"/>
      <c r="M30" s="88"/>
      <c r="N30" s="88"/>
      <c r="O30" s="88"/>
    </row>
    <row r="31" spans="1:15" ht="54.75" customHeight="1" x14ac:dyDescent="0.25">
      <c r="A31" s="48"/>
      <c r="B31" s="135"/>
      <c r="C31" s="95"/>
      <c r="D31" s="100"/>
      <c r="E31" s="101"/>
      <c r="F31" s="106"/>
      <c r="G31" s="107"/>
      <c r="H31" s="110"/>
      <c r="I31" s="113"/>
      <c r="J31" s="48"/>
      <c r="K31" s="88"/>
      <c r="L31" s="88"/>
      <c r="M31" s="88"/>
      <c r="N31" s="88"/>
      <c r="O31" s="88"/>
    </row>
    <row r="32" spans="1:15" ht="15" customHeight="1" x14ac:dyDescent="0.25">
      <c r="A32" s="48"/>
      <c r="B32" s="48"/>
      <c r="C32" s="48"/>
      <c r="D32" s="48"/>
      <c r="E32" s="48"/>
      <c r="F32" s="76">
        <f>SUM(F25:G31)</f>
        <v>4419342</v>
      </c>
      <c r="G32" s="77"/>
      <c r="H32" s="76">
        <f>SUM(H25:H31)</f>
        <v>1730966.64</v>
      </c>
      <c r="I32" s="78">
        <f>SUM(I25:J31)</f>
        <v>0.39167972064619572</v>
      </c>
      <c r="J32" s="48"/>
      <c r="K32" s="79"/>
      <c r="L32" s="48"/>
      <c r="M32" s="48"/>
      <c r="N32" s="48"/>
      <c r="O32" s="48"/>
    </row>
    <row r="33" spans="1:15" x14ac:dyDescent="0.25">
      <c r="A33" s="48"/>
      <c r="B33" s="48"/>
      <c r="C33" s="48"/>
      <c r="D33" s="48"/>
      <c r="E33" s="48"/>
      <c r="F33" s="48"/>
      <c r="G33" s="48"/>
      <c r="H33" s="48"/>
      <c r="I33" s="48"/>
      <c r="J33" s="48"/>
      <c r="K33" s="79"/>
      <c r="L33" s="48"/>
      <c r="M33" s="48"/>
      <c r="N33" s="48"/>
      <c r="O33" s="48"/>
    </row>
    <row r="36" spans="1:15" x14ac:dyDescent="0.25">
      <c r="F36" s="44"/>
      <c r="G36" s="47"/>
    </row>
    <row r="37" spans="1:15" x14ac:dyDescent="0.25">
      <c r="F37" s="44"/>
      <c r="G37" s="46"/>
      <c r="H37" s="37"/>
    </row>
    <row r="38" spans="1:15" x14ac:dyDescent="0.25">
      <c r="F38" s="44"/>
      <c r="G38" s="43"/>
      <c r="H38" s="37"/>
    </row>
    <row r="39" spans="1:15" x14ac:dyDescent="0.25">
      <c r="F39" s="37"/>
      <c r="G39" s="43"/>
    </row>
    <row r="40" spans="1:15" x14ac:dyDescent="0.25">
      <c r="F40" s="37"/>
      <c r="G40" s="43"/>
    </row>
    <row r="41" spans="1:15" x14ac:dyDescent="0.25">
      <c r="F41" s="37"/>
      <c r="G41" s="43"/>
    </row>
    <row r="42" spans="1:15" x14ac:dyDescent="0.25">
      <c r="F42" s="37"/>
      <c r="G42" s="43"/>
      <c r="H42" s="42"/>
    </row>
    <row r="43" spans="1:15" x14ac:dyDescent="0.25">
      <c r="F43" s="37"/>
      <c r="G43" s="43"/>
    </row>
    <row r="44" spans="1:15" x14ac:dyDescent="0.25">
      <c r="F44" s="37"/>
      <c r="G44" s="40"/>
    </row>
    <row r="45" spans="1:15" x14ac:dyDescent="0.25">
      <c r="F45" s="37"/>
      <c r="G45" s="40"/>
    </row>
    <row r="46" spans="1:15" x14ac:dyDescent="0.25">
      <c r="F46" s="38"/>
      <c r="G46" s="39"/>
    </row>
    <row r="47" spans="1:15" x14ac:dyDescent="0.25">
      <c r="F47" s="45"/>
    </row>
  </sheetData>
  <mergeCells count="66">
    <mergeCell ref="O8:O9"/>
    <mergeCell ref="B2:O2"/>
    <mergeCell ref="B3:O3"/>
    <mergeCell ref="B4:O4"/>
    <mergeCell ref="B7:C7"/>
    <mergeCell ref="E7:F7"/>
    <mergeCell ref="H7:I7"/>
    <mergeCell ref="K7:L7"/>
    <mergeCell ref="N7:O7"/>
    <mergeCell ref="N6:O6"/>
    <mergeCell ref="B8:B9"/>
    <mergeCell ref="C8:C9"/>
    <mergeCell ref="E8:E9"/>
    <mergeCell ref="F8:F9"/>
    <mergeCell ref="N8:N9"/>
    <mergeCell ref="R10:R13"/>
    <mergeCell ref="S10:S13"/>
    <mergeCell ref="B13:B14"/>
    <mergeCell ref="C13:C14"/>
    <mergeCell ref="E14:E15"/>
    <mergeCell ref="F14:F15"/>
    <mergeCell ref="K14:L20"/>
    <mergeCell ref="N14:N15"/>
    <mergeCell ref="O14:O15"/>
    <mergeCell ref="B15:B16"/>
    <mergeCell ref="B10:B11"/>
    <mergeCell ref="C10:C11"/>
    <mergeCell ref="E10:E13"/>
    <mergeCell ref="F10:F13"/>
    <mergeCell ref="N10:N13"/>
    <mergeCell ref="O10:O13"/>
    <mergeCell ref="B19:B20"/>
    <mergeCell ref="C19:C20"/>
    <mergeCell ref="E19:F20"/>
    <mergeCell ref="H19:H20"/>
    <mergeCell ref="I19:I20"/>
    <mergeCell ref="C15:C16"/>
    <mergeCell ref="H15:I15"/>
    <mergeCell ref="H16:H17"/>
    <mergeCell ref="I16:I17"/>
    <mergeCell ref="B17:B18"/>
    <mergeCell ref="C17:C18"/>
    <mergeCell ref="K12:K13"/>
    <mergeCell ref="L12:L13"/>
    <mergeCell ref="B21:B22"/>
    <mergeCell ref="C21:C22"/>
    <mergeCell ref="K27:O28"/>
    <mergeCell ref="D24:E24"/>
    <mergeCell ref="F24:G24"/>
    <mergeCell ref="K24:O24"/>
    <mergeCell ref="B25:B31"/>
    <mergeCell ref="K25:O25"/>
    <mergeCell ref="C25:C26"/>
    <mergeCell ref="D25:E26"/>
    <mergeCell ref="F25:G26"/>
    <mergeCell ref="H25:H26"/>
    <mergeCell ref="K31:O31"/>
    <mergeCell ref="K29:O29"/>
    <mergeCell ref="K30:O30"/>
    <mergeCell ref="I25:I26"/>
    <mergeCell ref="K26:O26"/>
    <mergeCell ref="C27:C31"/>
    <mergeCell ref="D27:E31"/>
    <mergeCell ref="F27:G31"/>
    <mergeCell ref="H27:H31"/>
    <mergeCell ref="I27:I31"/>
  </mergeCells>
  <printOptions horizontalCentered="1" verticalCentered="1"/>
  <pageMargins left="0.23622047244094491" right="0.23622047244094491" top="0.74803149606299213" bottom="0.74803149606299213" header="0.31496062992125984" footer="0.31496062992125984"/>
  <pageSetup scale="38" fitToHeight="0"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Tablero</vt:lpstr>
      <vt:lpstr>Hoja3</vt:lpstr>
      <vt:lpstr>EJECUCION</vt:lpstr>
      <vt:lpstr>JUNIO</vt:lpstr>
      <vt:lpstr>JUNIO!Área_de_impresión</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Office</cp:lastModifiedBy>
  <cp:lastPrinted>2026-07-06T20:40:49Z</cp:lastPrinted>
  <dcterms:created xsi:type="dcterms:W3CDTF">2023-02-11T22:01:01Z</dcterms:created>
  <dcterms:modified xsi:type="dcterms:W3CDTF">2026-07-06T20:44:15Z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